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Frenclová\Návrh rozpočtu 2025\ORJ 14\pro PO\"/>
    </mc:Choice>
  </mc:AlternateContent>
  <bookViews>
    <workbookView xWindow="0" yWindow="0" windowWidth="28800" windowHeight="11835" tabRatio="989" activeTab="9"/>
  </bookViews>
  <sheets>
    <sheet name="zš celkem" sheetId="21" r:id="rId1"/>
    <sheet name=" 1- podrobný rozpis Průchodní" sheetId="5" r:id="rId2"/>
    <sheet name="1-podrobný rozpis Nábřežní" sheetId="9" r:id="rId3"/>
    <sheet name="1-podrobný rozpis B.Němcové" sheetId="10" r:id="rId4"/>
    <sheet name="1 podrobný rozpis ŠJ" sheetId="14" r:id="rId5"/>
    <sheet name="2_souhrn PR" sheetId="6" r:id="rId6"/>
    <sheet name="2_souhrn NB" sheetId="18" r:id="rId7"/>
    <sheet name="2_souhrn BN" sheetId="19" r:id="rId8"/>
    <sheet name="2_souhrn ŠJ" sheetId="20" r:id="rId9"/>
    <sheet name="2_ souhrnZŠ" sheetId="22" r:id="rId10"/>
    <sheet name="3_investice PR" sheetId="23" r:id="rId11"/>
    <sheet name="3_investice_NB" sheetId="24" r:id="rId12"/>
    <sheet name="3_investice_BN" sheetId="25" r:id="rId13"/>
    <sheet name="3_investice ŠJ" sheetId="26" r:id="rId14"/>
    <sheet name="4_Opravy vybavení PR" sheetId="27" r:id="rId15"/>
    <sheet name="4_Opravy vybevení NB" sheetId="28" r:id="rId16"/>
    <sheet name="4_Opravy vybavení BN" sheetId="29" r:id="rId17"/>
    <sheet name="4_Opravy vybavení ŠJ" sheetId="30" r:id="rId18"/>
  </sheets>
  <calcPr calcId="152511"/>
</workbook>
</file>

<file path=xl/calcChain.xml><?xml version="1.0" encoding="utf-8"?>
<calcChain xmlns="http://schemas.openxmlformats.org/spreadsheetml/2006/main">
  <c r="F28" i="21" l="1"/>
  <c r="F27" i="21"/>
  <c r="F26" i="21"/>
  <c r="F25" i="21"/>
  <c r="F24" i="21"/>
  <c r="F23" i="21"/>
  <c r="F22" i="21"/>
  <c r="F21" i="21"/>
  <c r="F20" i="21"/>
  <c r="F19" i="21"/>
  <c r="F17" i="21"/>
  <c r="F16" i="21"/>
  <c r="F15" i="21"/>
  <c r="F14" i="21"/>
  <c r="F13" i="21"/>
  <c r="H40" i="9"/>
  <c r="G39" i="9"/>
  <c r="A12" i="29" l="1"/>
  <c r="A13" i="29"/>
  <c r="A14" i="29"/>
  <c r="A15" i="29"/>
  <c r="A16" i="29"/>
  <c r="A11" i="29"/>
  <c r="A12" i="27"/>
  <c r="A13" i="27"/>
  <c r="A14" i="27"/>
  <c r="A15" i="27"/>
  <c r="A16" i="27"/>
  <c r="A17" i="27"/>
  <c r="A18" i="27"/>
  <c r="A19" i="27"/>
  <c r="A20" i="27"/>
  <c r="A21" i="27"/>
  <c r="A11" i="27"/>
  <c r="E14" i="18" l="1"/>
  <c r="D14" i="18"/>
  <c r="E12" i="18"/>
  <c r="C22" i="30"/>
  <c r="B22" i="30"/>
  <c r="A21" i="30"/>
  <c r="A20" i="30"/>
  <c r="A19" i="30"/>
  <c r="A18" i="30"/>
  <c r="A17" i="30"/>
  <c r="A16" i="30"/>
  <c r="A15" i="30"/>
  <c r="A14" i="30"/>
  <c r="A13" i="30"/>
  <c r="A12" i="30"/>
  <c r="A11" i="30"/>
  <c r="C22" i="29"/>
  <c r="B22" i="29"/>
  <c r="A21" i="29"/>
  <c r="A20" i="29"/>
  <c r="A19" i="29"/>
  <c r="A18" i="29"/>
  <c r="A17" i="29"/>
  <c r="A22" i="29"/>
  <c r="C22" i="28"/>
  <c r="B22" i="28"/>
  <c r="A21" i="28"/>
  <c r="A20" i="28"/>
  <c r="A19" i="28"/>
  <c r="A18" i="28"/>
  <c r="A17" i="28"/>
  <c r="A16" i="28"/>
  <c r="A15" i="28"/>
  <c r="A14" i="28"/>
  <c r="A13" i="28"/>
  <c r="A12" i="28"/>
  <c r="A11" i="28"/>
  <c r="C22" i="27"/>
  <c r="B22" i="27"/>
  <c r="B23" i="26"/>
  <c r="A22" i="26"/>
  <c r="A21" i="26"/>
  <c r="A20" i="26"/>
  <c r="A23" i="26"/>
  <c r="B23" i="25"/>
  <c r="A22" i="25"/>
  <c r="A21" i="25"/>
  <c r="A20" i="25"/>
  <c r="A23" i="25"/>
  <c r="B23" i="24"/>
  <c r="A22" i="24"/>
  <c r="A21" i="24"/>
  <c r="A20" i="24"/>
  <c r="A23" i="24"/>
  <c r="B23" i="23"/>
  <c r="A22" i="23"/>
  <c r="A23" i="23"/>
  <c r="A21" i="23"/>
  <c r="A20" i="23"/>
  <c r="F12" i="18"/>
  <c r="E13" i="20"/>
  <c r="F13" i="19"/>
  <c r="E13" i="19"/>
  <c r="F15" i="18"/>
  <c r="E13" i="18"/>
  <c r="E17" i="22" s="1"/>
  <c r="D13" i="18"/>
  <c r="D17" i="22" s="1"/>
  <c r="G48" i="21"/>
  <c r="G42" i="21"/>
  <c r="G28" i="21"/>
  <c r="G24" i="21"/>
  <c r="G15" i="21"/>
  <c r="G14" i="21"/>
  <c r="F40" i="21"/>
  <c r="G25" i="21"/>
  <c r="G18" i="10"/>
  <c r="F20" i="19" s="1"/>
  <c r="G11" i="10"/>
  <c r="F19" i="19" s="1"/>
  <c r="F21" i="19" s="1"/>
  <c r="F14" i="18"/>
  <c r="F37" i="21"/>
  <c r="G18" i="9"/>
  <c r="G11" i="9" s="1"/>
  <c r="F19" i="18" s="1"/>
  <c r="F21" i="18" s="1"/>
  <c r="D13" i="19"/>
  <c r="D12" i="18"/>
  <c r="D12" i="6"/>
  <c r="D12" i="19"/>
  <c r="D12" i="20"/>
  <c r="G45" i="21"/>
  <c r="F45" i="21"/>
  <c r="E47" i="21"/>
  <c r="E46" i="21"/>
  <c r="E45" i="21"/>
  <c r="E18" i="9"/>
  <c r="E11" i="9" s="1"/>
  <c r="D20" i="18"/>
  <c r="E18" i="5"/>
  <c r="D20" i="6"/>
  <c r="D13" i="20"/>
  <c r="E39" i="14"/>
  <c r="E31" i="14"/>
  <c r="E29" i="14"/>
  <c r="E18" i="14"/>
  <c r="E11" i="14"/>
  <c r="D19" i="20"/>
  <c r="D21" i="20"/>
  <c r="E39" i="10"/>
  <c r="E31" i="10"/>
  <c r="E18" i="10"/>
  <c r="D20" i="19"/>
  <c r="E39" i="9"/>
  <c r="E29" i="9" s="1"/>
  <c r="E31" i="9"/>
  <c r="D15" i="18"/>
  <c r="E39" i="5"/>
  <c r="E31" i="5"/>
  <c r="D15" i="6"/>
  <c r="G49" i="21"/>
  <c r="F49" i="21"/>
  <c r="F48" i="21"/>
  <c r="F47" i="21"/>
  <c r="F46" i="21"/>
  <c r="G43" i="21"/>
  <c r="F43" i="21"/>
  <c r="F42" i="21"/>
  <c r="G40" i="21"/>
  <c r="G38" i="21"/>
  <c r="F38" i="21"/>
  <c r="G37" i="21"/>
  <c r="G36" i="21"/>
  <c r="F36" i="21"/>
  <c r="G35" i="21"/>
  <c r="F35" i="21"/>
  <c r="G34" i="21"/>
  <c r="F34" i="21"/>
  <c r="G33" i="21"/>
  <c r="G31" i="21" s="1"/>
  <c r="F33" i="21"/>
  <c r="G32" i="21"/>
  <c r="F32" i="21"/>
  <c r="G26" i="21"/>
  <c r="F18" i="21"/>
  <c r="G13" i="21"/>
  <c r="E49" i="21"/>
  <c r="E48" i="21"/>
  <c r="E43" i="21"/>
  <c r="E42" i="21"/>
  <c r="E40" i="21"/>
  <c r="E38" i="21"/>
  <c r="E37" i="21"/>
  <c r="E36" i="21"/>
  <c r="E35" i="21"/>
  <c r="E34" i="21"/>
  <c r="E33" i="21"/>
  <c r="E32" i="21"/>
  <c r="E28" i="21"/>
  <c r="E27" i="21"/>
  <c r="E26" i="21"/>
  <c r="E25" i="21"/>
  <c r="E24" i="21"/>
  <c r="E23" i="21"/>
  <c r="E22" i="21"/>
  <c r="E21" i="21"/>
  <c r="E19" i="21"/>
  <c r="E17" i="21"/>
  <c r="E16" i="21"/>
  <c r="E15" i="21"/>
  <c r="E14" i="21"/>
  <c r="E13" i="21"/>
  <c r="F31" i="9"/>
  <c r="D11" i="6"/>
  <c r="E20" i="21"/>
  <c r="E11" i="18"/>
  <c r="E13" i="22" s="1"/>
  <c r="D15" i="19"/>
  <c r="F11" i="20"/>
  <c r="F9" i="20"/>
  <c r="F8" i="20" s="1"/>
  <c r="E11" i="20"/>
  <c r="E10" i="20"/>
  <c r="E9" i="20"/>
  <c r="E8" i="20"/>
  <c r="E16" i="20"/>
  <c r="D11" i="20"/>
  <c r="D10" i="20"/>
  <c r="D9" i="20"/>
  <c r="D8" i="20"/>
  <c r="D16" i="20"/>
  <c r="F11" i="19"/>
  <c r="F10" i="19"/>
  <c r="F9" i="19"/>
  <c r="E11" i="19"/>
  <c r="E10" i="19"/>
  <c r="D11" i="19"/>
  <c r="D10" i="19"/>
  <c r="D9" i="19"/>
  <c r="D8" i="19"/>
  <c r="D16" i="19"/>
  <c r="F11" i="18"/>
  <c r="F10" i="18"/>
  <c r="F9" i="18"/>
  <c r="E10" i="18"/>
  <c r="E12" i="22" s="1"/>
  <c r="E9" i="18"/>
  <c r="D11" i="18"/>
  <c r="D13" i="22"/>
  <c r="D10" i="18"/>
  <c r="D12" i="22" s="1"/>
  <c r="D9" i="18"/>
  <c r="F14" i="20"/>
  <c r="E14" i="20"/>
  <c r="D14" i="20"/>
  <c r="F14" i="19"/>
  <c r="E14" i="19"/>
  <c r="D14" i="19"/>
  <c r="D10" i="6"/>
  <c r="D9" i="6"/>
  <c r="D11" i="22"/>
  <c r="F18" i="10"/>
  <c r="E20" i="19"/>
  <c r="F39" i="14"/>
  <c r="G31" i="14"/>
  <c r="F31" i="14"/>
  <c r="F29" i="14"/>
  <c r="F48" i="14"/>
  <c r="F18" i="14"/>
  <c r="E20" i="20"/>
  <c r="G39" i="10"/>
  <c r="F39" i="10"/>
  <c r="G31" i="10"/>
  <c r="F15" i="19"/>
  <c r="F31" i="10"/>
  <c r="F29" i="10"/>
  <c r="F39" i="9"/>
  <c r="G31" i="9"/>
  <c r="F18" i="9"/>
  <c r="E20" i="18"/>
  <c r="E25" i="22" s="1"/>
  <c r="F11" i="9"/>
  <c r="E19" i="18" s="1"/>
  <c r="D13" i="6"/>
  <c r="D14" i="6"/>
  <c r="F11" i="6"/>
  <c r="E11" i="6"/>
  <c r="E8" i="6"/>
  <c r="G31" i="5"/>
  <c r="F15" i="6"/>
  <c r="F31" i="5"/>
  <c r="E15" i="6"/>
  <c r="F14" i="6"/>
  <c r="E14" i="6"/>
  <c r="F13" i="6"/>
  <c r="E13" i="6"/>
  <c r="F10" i="6"/>
  <c r="E10" i="6"/>
  <c r="F9" i="6"/>
  <c r="F8" i="6" s="1"/>
  <c r="E9" i="6"/>
  <c r="G39" i="5"/>
  <c r="G29" i="5" s="1"/>
  <c r="F39" i="5"/>
  <c r="F18" i="5"/>
  <c r="F11" i="5"/>
  <c r="E19" i="6"/>
  <c r="E20" i="6"/>
  <c r="G17" i="21"/>
  <c r="E9" i="19"/>
  <c r="G27" i="21"/>
  <c r="G20" i="21"/>
  <c r="G23" i="21"/>
  <c r="G21" i="21"/>
  <c r="G18" i="5"/>
  <c r="G11" i="5" s="1"/>
  <c r="F19" i="6" s="1"/>
  <c r="G46" i="21"/>
  <c r="F13" i="18"/>
  <c r="F13" i="20"/>
  <c r="G47" i="21"/>
  <c r="G22" i="21"/>
  <c r="G18" i="14"/>
  <c r="G11" i="14"/>
  <c r="F19" i="20" s="1"/>
  <c r="F21" i="20" s="1"/>
  <c r="G19" i="21"/>
  <c r="E11" i="5"/>
  <c r="D19" i="6"/>
  <c r="G16" i="21"/>
  <c r="F10" i="20"/>
  <c r="E15" i="19"/>
  <c r="F20" i="20"/>
  <c r="F11" i="14"/>
  <c r="E19" i="20"/>
  <c r="E21" i="20"/>
  <c r="G39" i="14"/>
  <c r="G29" i="14" s="1"/>
  <c r="E8" i="19"/>
  <c r="E16" i="19"/>
  <c r="E29" i="10"/>
  <c r="F29" i="5"/>
  <c r="F48" i="5"/>
  <c r="E29" i="5"/>
  <c r="E48" i="14"/>
  <c r="D21" i="6"/>
  <c r="E21" i="6"/>
  <c r="E16" i="6"/>
  <c r="E48" i="5"/>
  <c r="D8" i="6"/>
  <c r="D16" i="6"/>
  <c r="F11" i="10"/>
  <c r="E19" i="19"/>
  <c r="E21" i="19"/>
  <c r="D20" i="20"/>
  <c r="D25" i="22"/>
  <c r="E11" i="10"/>
  <c r="D19" i="19"/>
  <c r="D21" i="19"/>
  <c r="F48" i="10"/>
  <c r="E48" i="10"/>
  <c r="D10" i="22" l="1"/>
  <c r="D21" i="22" s="1"/>
  <c r="F8" i="19"/>
  <c r="F31" i="21"/>
  <c r="E31" i="21"/>
  <c r="D8" i="18"/>
  <c r="D16" i="18" s="1"/>
  <c r="F29" i="9"/>
  <c r="F50" i="9" s="1"/>
  <c r="F11" i="21"/>
  <c r="E39" i="21"/>
  <c r="E29" i="21" s="1"/>
  <c r="F39" i="21"/>
  <c r="E18" i="21"/>
  <c r="E8" i="18"/>
  <c r="E16" i="18" s="1"/>
  <c r="E24" i="22"/>
  <c r="E26" i="22" s="1"/>
  <c r="E21" i="18"/>
  <c r="E11" i="21"/>
  <c r="D19" i="18"/>
  <c r="E50" i="9"/>
  <c r="E15" i="18"/>
  <c r="F8" i="18"/>
  <c r="F16" i="18" s="1"/>
  <c r="E11" i="22"/>
  <c r="E10" i="22" s="1"/>
  <c r="E21" i="22" s="1"/>
  <c r="F19" i="22"/>
  <c r="G29" i="9"/>
  <c r="G50" i="9" s="1"/>
  <c r="F16" i="6"/>
  <c r="F20" i="6"/>
  <c r="F20" i="18"/>
  <c r="A22" i="28"/>
  <c r="F11" i="22"/>
  <c r="F13" i="22"/>
  <c r="F16" i="20"/>
  <c r="F17" i="22"/>
  <c r="G48" i="14"/>
  <c r="F16" i="19"/>
  <c r="G29" i="10"/>
  <c r="G48" i="10" s="1"/>
  <c r="G39" i="21"/>
  <c r="G29" i="21" s="1"/>
  <c r="G18" i="21"/>
  <c r="G11" i="21" s="1"/>
  <c r="F12" i="22"/>
  <c r="A22" i="27"/>
  <c r="A22" i="30"/>
  <c r="F21" i="6"/>
  <c r="F24" i="22"/>
  <c r="F26" i="22" s="1"/>
  <c r="G48" i="5"/>
  <c r="F10" i="22" l="1"/>
  <c r="F21" i="22" s="1"/>
  <c r="F29" i="21"/>
  <c r="F50" i="21" s="1"/>
  <c r="E50" i="21"/>
  <c r="D21" i="18"/>
  <c r="D24" i="22"/>
  <c r="D26" i="22" s="1"/>
  <c r="F25" i="22"/>
  <c r="G50" i="21"/>
</calcChain>
</file>

<file path=xl/sharedStrings.xml><?xml version="1.0" encoding="utf-8"?>
<sst xmlns="http://schemas.openxmlformats.org/spreadsheetml/2006/main" count="731" uniqueCount="180">
  <si>
    <t>2.</t>
  </si>
  <si>
    <t>Ukazatel</t>
  </si>
  <si>
    <t>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</si>
  <si>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</si>
  <si>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</si>
  <si>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</si>
  <si>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</si>
  <si>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</si>
  <si>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</si>
  <si>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</si>
  <si>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</si>
  <si>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</si>
  <si>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</si>
  <si>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 xml:space="preserve"> 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</si>
  <si>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</si>
  <si>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</si>
  <si>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</si>
  <si>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</si>
  <si>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</si>
  <si>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</si>
  <si>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</si>
  <si>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</si>
  <si>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</si>
  <si>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</si>
  <si>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</si>
  <si>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</si>
  <si>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</si>
  <si>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</si>
  <si>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</si>
  <si>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</si>
  <si>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</si>
  <si>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</si>
  <si>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32.</t>
  </si>
  <si>
    <t xml:space="preserve"> / v tis. Kč  /</t>
  </si>
  <si>
    <t>Náklady PO - účtová tř. 5 celkem</t>
  </si>
  <si>
    <t>z toho :</t>
  </si>
  <si>
    <t>Mzdové náklady (číslo účtu 521)</t>
  </si>
  <si>
    <t>platy zaměstnanců</t>
  </si>
  <si>
    <t>OON</t>
  </si>
  <si>
    <t>Manka a škody (číslo účtu 548)</t>
  </si>
  <si>
    <t>Výnosy z činnosti PO - účtová tř. 6 celkem</t>
  </si>
  <si>
    <t>Tržby z prodeje služeb (číslo účtu 602)</t>
  </si>
  <si>
    <t>příspěvek na provoz</t>
  </si>
  <si>
    <t>příspěvek na provoz - odpisy</t>
  </si>
  <si>
    <t>stravování</t>
  </si>
  <si>
    <t xml:space="preserve">Pozn. : </t>
  </si>
  <si>
    <t>Cestovné (512)</t>
  </si>
  <si>
    <t>Opravy a udržování  (511)</t>
  </si>
  <si>
    <t>Ostatní služby (518)</t>
  </si>
  <si>
    <t>Zákonné sociální pojištění (524)</t>
  </si>
  <si>
    <t>Ostatní sociální pojištění (525)</t>
  </si>
  <si>
    <t>Ostatní náklady (549)</t>
  </si>
  <si>
    <t>Odpisy dlouh. nehmot. a hmot. majetku ( 551)</t>
  </si>
  <si>
    <t>Ostatní výnosy z činnosti (649)</t>
  </si>
  <si>
    <t>Úroky (662)</t>
  </si>
  <si>
    <t>Tržby z prodeje dlouhod. hmot. a nehm.majetku (651)</t>
  </si>
  <si>
    <t>Výnosy z transferů (672)</t>
  </si>
  <si>
    <t>Výnosy z pronájmu (603)</t>
  </si>
  <si>
    <t>Daně a poplatky (531,532 a 538)</t>
  </si>
  <si>
    <t>Kontrola /ř.č.18-ř.č.1/</t>
  </si>
  <si>
    <t>Pořízení drobného dlouhodobého majetku (558)</t>
  </si>
  <si>
    <t>Výnosy</t>
  </si>
  <si>
    <t>Příspěvek ze SR</t>
  </si>
  <si>
    <t>Ostatní příjmy z dotačních titulů</t>
  </si>
  <si>
    <t>Vlastní příjmy</t>
  </si>
  <si>
    <t>z toho:</t>
  </si>
  <si>
    <t>Příspěvek  od zřizovatele</t>
  </si>
  <si>
    <t>provoz</t>
  </si>
  <si>
    <t>odpisy</t>
  </si>
  <si>
    <t>opravy a vybavení</t>
  </si>
  <si>
    <t>Náklady</t>
  </si>
  <si>
    <t>provozní (HČ+DČ)</t>
  </si>
  <si>
    <t>osobní</t>
  </si>
  <si>
    <t>rozpočet schválený</t>
  </si>
  <si>
    <t>v tis. Kč</t>
  </si>
  <si>
    <t>celkem</t>
  </si>
  <si>
    <t>Vyvěšeno dne:</t>
  </si>
  <si>
    <t>Sejmuto dne:</t>
  </si>
  <si>
    <t>příspěvek na přímé náklady na vzdělávání</t>
  </si>
  <si>
    <t>příspěvek ze SR - (asistenti, soutěže apod.)</t>
  </si>
  <si>
    <t>ostatní dotační tituly z EU</t>
  </si>
  <si>
    <t>ostatní (ÚP apod.)</t>
  </si>
  <si>
    <t>Použití fondů (648)</t>
  </si>
  <si>
    <t>33.</t>
  </si>
  <si>
    <t>34.</t>
  </si>
  <si>
    <t>35.</t>
  </si>
  <si>
    <t>36.</t>
  </si>
  <si>
    <r>
      <t xml:space="preserve">Spotřeba materiálu  </t>
    </r>
    <r>
      <rPr>
        <sz val="9"/>
        <rFont val="Cambria"/>
        <family val="1"/>
        <charset val="238"/>
      </rPr>
      <t>( 501)</t>
    </r>
  </si>
  <si>
    <r>
      <t xml:space="preserve">Spotřeba energie </t>
    </r>
    <r>
      <rPr>
        <sz val="9"/>
        <rFont val="Cambria"/>
        <family val="1"/>
        <charset val="238"/>
      </rPr>
      <t>(502)</t>
    </r>
  </si>
  <si>
    <t>Zákonné sociální náklady (527)</t>
  </si>
  <si>
    <t>příspěvek na opravy a vybavení</t>
  </si>
  <si>
    <t>Základní škola Jeseník, příspěvková organizace</t>
  </si>
  <si>
    <t>IČO: 70599921</t>
  </si>
  <si>
    <t>Pracoviště:</t>
  </si>
  <si>
    <t>Průchodní</t>
  </si>
  <si>
    <t>iČ: 70599921</t>
  </si>
  <si>
    <r>
      <t xml:space="preserve">Pracoviště: </t>
    </r>
    <r>
      <rPr>
        <b/>
        <sz val="10"/>
        <rFont val="Arial CE"/>
        <charset val="238"/>
      </rPr>
      <t>Průchodní</t>
    </r>
  </si>
  <si>
    <r>
      <t xml:space="preserve">Pracoviště: </t>
    </r>
    <r>
      <rPr>
        <b/>
        <sz val="10"/>
        <rFont val="Arial CE"/>
        <charset val="238"/>
      </rPr>
      <t>Nábřežní</t>
    </r>
  </si>
  <si>
    <t>IČ: 70599921</t>
  </si>
  <si>
    <r>
      <t xml:space="preserve">Pracoviště: </t>
    </r>
    <r>
      <rPr>
        <b/>
        <sz val="10"/>
        <rFont val="Arial CE"/>
        <charset val="238"/>
      </rPr>
      <t>B. Němcové</t>
    </r>
  </si>
  <si>
    <r>
      <t xml:space="preserve">Pracoviště: </t>
    </r>
    <r>
      <rPr>
        <b/>
        <sz val="10"/>
        <rFont val="Arial CE"/>
        <charset val="238"/>
      </rPr>
      <t>Školní jídelna - výdejny</t>
    </r>
  </si>
  <si>
    <t>Reprefond (513)</t>
  </si>
  <si>
    <r>
      <t>z toho:</t>
    </r>
    <r>
      <rPr>
        <sz val="10"/>
        <rFont val="Cambria"/>
        <family val="1"/>
        <charset val="238"/>
      </rPr>
      <t xml:space="preserve"> úplata </t>
    </r>
  </si>
  <si>
    <r>
      <t>z toho:</t>
    </r>
    <r>
      <rPr>
        <sz val="9"/>
        <rFont val="Cambria"/>
        <family val="1"/>
        <charset val="238"/>
      </rPr>
      <t xml:space="preserve"> úplata </t>
    </r>
  </si>
  <si>
    <t>Nábřežní</t>
  </si>
  <si>
    <t>Boženy Němcové</t>
  </si>
  <si>
    <t>školní jídelna</t>
  </si>
  <si>
    <t xml:space="preserve">V Jeseníku dne: </t>
  </si>
  <si>
    <t xml:space="preserve">Schválil:  </t>
  </si>
  <si>
    <t>příspěvek na sportovní třídy</t>
  </si>
  <si>
    <t>31.</t>
  </si>
  <si>
    <t>sportovní třídy</t>
  </si>
  <si>
    <t>sport</t>
  </si>
  <si>
    <t>Základní škola Jeseník, příspěvková rganizace</t>
  </si>
  <si>
    <t>Úroky</t>
  </si>
  <si>
    <t>schválený</t>
  </si>
  <si>
    <t>výhled</t>
  </si>
  <si>
    <t>výhled rozpočtu</t>
  </si>
  <si>
    <t>Návrh rozpočtu 2025</t>
  </si>
  <si>
    <t>návrh</t>
  </si>
  <si>
    <t>návrh rozpočtu</t>
  </si>
  <si>
    <r>
      <t>z toho:</t>
    </r>
    <r>
      <rPr>
        <sz val="10"/>
        <rFont val="Cambria"/>
        <family val="1"/>
        <charset val="238"/>
      </rPr>
      <t xml:space="preserve"> úplata ŠD</t>
    </r>
  </si>
  <si>
    <t>Pracoviště: Průchodní</t>
  </si>
  <si>
    <r>
      <t xml:space="preserve">Pracoviště: </t>
    </r>
    <r>
      <rPr>
        <b/>
        <sz val="10"/>
        <rFont val="Arial CE"/>
        <charset val="238"/>
      </rPr>
      <t>školní jídelna</t>
    </r>
  </si>
  <si>
    <r>
      <t xml:space="preserve">Pracoviště: </t>
    </r>
    <r>
      <rPr>
        <b/>
        <sz val="10"/>
        <rFont val="Arial CE"/>
        <charset val="238"/>
      </rPr>
      <t>Školní jídelna</t>
    </r>
  </si>
  <si>
    <t>požadavek na investice</t>
  </si>
  <si>
    <t>Návrh  v tis. Kč</t>
  </si>
  <si>
    <t>požadavek</t>
  </si>
  <si>
    <t>požadavek na opravy a vybavení</t>
  </si>
  <si>
    <t>komentář</t>
  </si>
  <si>
    <t>příspěvek zřizovatele</t>
  </si>
  <si>
    <t>vlastní zdroje</t>
  </si>
  <si>
    <t>Rrozpočet příspěvkové organizace - návrh</t>
  </si>
  <si>
    <t>Výmena podlahové krytiny - hlavní budova 2.P</t>
  </si>
  <si>
    <t>případná rekonstrukce spodního patra budovy</t>
  </si>
  <si>
    <t>roční pronájem modulární školy</t>
  </si>
  <si>
    <t>oprava střechy vč. fotovoltaiky</t>
  </si>
  <si>
    <t>klimatizace - třídy jižní strana školy</t>
  </si>
  <si>
    <t>rekonstrukce střechy vč. fotovoltaiky</t>
  </si>
  <si>
    <t>výměna podlahové krytiny ve 2. patře</t>
  </si>
  <si>
    <t>nová vývařovna pro ZŠ Jeseník vč. projektové dokumentace</t>
  </si>
  <si>
    <t>Malování</t>
  </si>
  <si>
    <t>Opravy a opravy po revizích</t>
  </si>
  <si>
    <t>Výměna podlah (PVC)</t>
  </si>
  <si>
    <t>PC, projektory, tabule</t>
  </si>
  <si>
    <t>Nábytek</t>
  </si>
  <si>
    <t>OPRAVA HERNÍCH PRVKŮ</t>
  </si>
  <si>
    <t>Oprava  venkovních laviček</t>
  </si>
  <si>
    <t>Jídelna PR nová myčka</t>
  </si>
  <si>
    <t>Opravy po revizích</t>
  </si>
  <si>
    <t>roční pronájem modulární školy 2300</t>
  </si>
  <si>
    <t>NUTNÉ NAVÝŠENÍ ROZPOČTU</t>
  </si>
  <si>
    <t>není investice, ale je nutné počítat s navýšením rozpočtu!</t>
  </si>
  <si>
    <t>Malování - HORNÍ PATRO</t>
  </si>
  <si>
    <t xml:space="preserve">Vybavení učeben a kanceláří po povodni -nebude na stejné úrovni jako před povedněni. </t>
  </si>
  <si>
    <t>NUTNÉ NAVÝŠIT ROZPOČET!</t>
  </si>
  <si>
    <t>PRONÁJEM MODULÁRNÍ ŠKOLY</t>
  </si>
  <si>
    <t>MZDY NEPEDAGOGICKÝCH PRACOVNÍKŮ 9-12 TAKY POČÍTAT S VARIANTOU FINANCOVÁNÍ MEZD NEPEDAGOGICKÝCH PRACOVNÍKU 9-12/2025</t>
  </si>
  <si>
    <t>KLIMA!!!! Bude vyšší spotřeba - pokud nebude fotovoltaika viz  investice</t>
  </si>
  <si>
    <t>obědy W+W</t>
  </si>
  <si>
    <t>zvýšení výdajů na vytápění modulární školy</t>
  </si>
  <si>
    <t>VYBAVENÍ spodního patra Nábřežní - POVODEŇ ZTRÁTA MAJETKU</t>
  </si>
  <si>
    <t>NUTNÉ NAVÝŠENÍ ROZPOČTU - částečné pořízení zničeného najetku (povodeň)</t>
  </si>
  <si>
    <t>ZVÝŠENÁ CENA ENERGIÍ -modulární škola</t>
  </si>
  <si>
    <t>V Jeseníku dne: 10.10.2024</t>
  </si>
  <si>
    <t>Vypracovala:  Ing. Markéta Mikulová</t>
  </si>
  <si>
    <t>Mgr. Dominik Liberda</t>
  </si>
  <si>
    <t>Schválil:  Mgr. Dominik Liberda</t>
  </si>
  <si>
    <t>Opravy a opravy po revizích - HORNÍ PATRO</t>
  </si>
  <si>
    <t>Výměna podlah (PVC) - horní patro</t>
  </si>
  <si>
    <t>pracoviště Kalvodova</t>
  </si>
  <si>
    <t>modul (nájem, energie)</t>
  </si>
  <si>
    <t>modu (nájem, energie)</t>
  </si>
  <si>
    <t>Ostatní dotační tituly (EU, ÚP)</t>
  </si>
  <si>
    <t>Schválený rozpočet zřízené příspěvkové organizace na rok 2025</t>
  </si>
  <si>
    <t>čj: MJ/71815/2024</t>
  </si>
  <si>
    <t>schválený Radou města Jeseník dne  9. 12. 2024, usnesením č. UR-980-28/24</t>
  </si>
  <si>
    <t>Vypracoval: Ing. Markéta Mikulová</t>
  </si>
  <si>
    <t>Schválil: Mgr. Dominik Liberda</t>
  </si>
  <si>
    <t>Vyvěšeno dne: 28.12.2024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</si>
</sst>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\ &quot;Kč&quot;"/>
    <numFmt numFmtId="166" formatCode="#,##0.00\ _K_č"/>
  </numFmts>
  <fonts count="30" x14ac:knownFonts="1"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b/>
      <sz val="14"/>
      <name val="Arial CE"/>
      <family val="2"/>
      <charset val="238"/>
    </font>
    <font>
      <sz val="10"/>
      <name val="Comic Sans MS"/>
      <family val="4"/>
      <charset val="238"/>
    </font>
    <font>
      <sz val="14"/>
      <name val="Comic Sans MS"/>
      <family val="4"/>
      <charset val="238"/>
    </font>
    <font>
      <i/>
      <sz val="10"/>
      <name val="Comic Sans MS"/>
      <family val="4"/>
      <charset val="238"/>
    </font>
    <font>
      <b/>
      <u/>
      <sz val="12"/>
      <name val="Comic Sans MS"/>
      <family val="4"/>
      <charset val="238"/>
    </font>
    <font>
      <sz val="10"/>
      <name val="Cambria"/>
      <family val="1"/>
      <charset val="238"/>
    </font>
    <font>
      <sz val="9"/>
      <name val="Cambria"/>
      <family val="1"/>
      <charset val="238"/>
    </font>
    <font>
      <sz val="10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sz val="12"/>
      <name val="Cambria"/>
      <family val="1"/>
      <charset val="238"/>
      <scheme val="major"/>
    </font>
    <font>
      <b/>
      <sz val="11"/>
      <name val="Cambria"/>
      <family val="1"/>
      <charset val="238"/>
      <scheme val="major"/>
    </font>
    <font>
      <sz val="12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b/>
      <sz val="9"/>
      <name val="Cambria"/>
      <family val="1"/>
      <charset val="238"/>
      <scheme val="major"/>
    </font>
    <font>
      <sz val="9"/>
      <color rgb="FF00B0F0"/>
      <name val="Cambria"/>
      <family val="1"/>
      <charset val="238"/>
      <scheme val="major"/>
    </font>
    <font>
      <b/>
      <sz val="9"/>
      <color indexed="8"/>
      <name val="Cambria"/>
      <family val="1"/>
      <charset val="238"/>
      <scheme val="major"/>
    </font>
    <font>
      <b/>
      <i/>
      <sz val="10"/>
      <name val="Cambria"/>
      <family val="1"/>
      <charset val="238"/>
      <scheme val="major"/>
    </font>
    <font>
      <sz val="9"/>
      <color indexed="8"/>
      <name val="Cambria"/>
      <family val="1"/>
      <charset val="238"/>
      <scheme val="major"/>
    </font>
    <font>
      <b/>
      <sz val="14"/>
      <name val="Cambria"/>
      <family val="1"/>
      <charset val="238"/>
      <scheme val="major"/>
    </font>
    <font>
      <b/>
      <i/>
      <sz val="12"/>
      <name val="Cambria"/>
      <family val="1"/>
      <charset val="238"/>
      <scheme val="major"/>
    </font>
    <font>
      <sz val="9"/>
      <color rgb="FFFF0000"/>
      <name val="Cambria"/>
      <family val="1"/>
      <charset val="238"/>
      <scheme val="major"/>
    </font>
    <font>
      <sz val="10"/>
      <color rgb="FFFF0000"/>
      <name val="Arial CE"/>
      <charset val="238"/>
    </font>
    <font>
      <i/>
      <sz val="10"/>
      <color rgb="FFFF0000"/>
      <name val="Arial CE"/>
      <charset val="238"/>
    </font>
    <font>
      <b/>
      <sz val="10"/>
      <color rgb="FFFF0000"/>
      <name val="Arial CE"/>
      <charset val="238"/>
    </font>
    <font>
      <b/>
      <sz val="9"/>
      <color rgb="FF00B050"/>
      <name val="Cambria"/>
      <family val="1"/>
      <charset val="238"/>
      <scheme val="major"/>
    </font>
    <font>
      <sz val="11"/>
      <name val="Cambria"/>
      <family val="1"/>
      <charset val="238"/>
      <scheme val="major"/>
    </font>
    <font>
      <sz val="11"/>
      <color rgb="FF000000"/>
      <name val="Cambria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darkTrellis">
        <fgColor indexed="26"/>
        <bgColor indexed="26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43"/>
      </patternFill>
    </fill>
    <fill>
      <patternFill patternType="solid">
        <fgColor theme="0"/>
        <bgColor indexed="43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19"/>
      </left>
      <right/>
      <top/>
      <bottom style="thick">
        <color indexed="19"/>
      </bottom>
      <diagonal/>
    </border>
    <border>
      <left style="thick">
        <color indexed="19"/>
      </left>
      <right/>
      <top/>
      <bottom style="hair">
        <color indexed="64"/>
      </bottom>
      <diagonal/>
    </border>
    <border>
      <left style="medium">
        <color indexed="19"/>
      </left>
      <right/>
      <top style="medium">
        <color indexed="19"/>
      </top>
      <bottom style="hair">
        <color indexed="64"/>
      </bottom>
      <diagonal/>
    </border>
    <border>
      <left/>
      <right/>
      <top style="medium">
        <color indexed="19"/>
      </top>
      <bottom style="hair">
        <color indexed="64"/>
      </bottom>
      <diagonal/>
    </border>
    <border>
      <left style="thick">
        <color indexed="19"/>
      </left>
      <right/>
      <top style="hair">
        <color indexed="64"/>
      </top>
      <bottom style="hair">
        <color indexed="64"/>
      </bottom>
      <diagonal/>
    </border>
    <border>
      <left style="medium">
        <color indexed="19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19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19"/>
      </left>
      <right/>
      <top style="medium">
        <color indexed="19"/>
      </top>
      <bottom style="medium">
        <color indexed="19"/>
      </bottom>
      <diagonal/>
    </border>
    <border>
      <left/>
      <right/>
      <top style="medium">
        <color indexed="19"/>
      </top>
      <bottom style="medium">
        <color indexed="19"/>
      </bottom>
      <diagonal/>
    </border>
    <border>
      <left/>
      <right style="medium">
        <color indexed="19"/>
      </right>
      <top style="medium">
        <color indexed="19"/>
      </top>
      <bottom style="medium">
        <color indexed="19"/>
      </bottom>
      <diagonal/>
    </border>
    <border>
      <left style="thick">
        <color indexed="19"/>
      </left>
      <right/>
      <top/>
      <bottom/>
      <diagonal/>
    </border>
    <border>
      <left style="medium">
        <color indexed="19"/>
      </left>
      <right style="medium">
        <color indexed="19"/>
      </right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19"/>
      </left>
      <right style="medium">
        <color indexed="19"/>
      </right>
      <top style="medium">
        <color indexed="19"/>
      </top>
      <bottom style="medium">
        <color indexed="19"/>
      </bottom>
      <diagonal/>
    </border>
    <border>
      <left style="hair">
        <color indexed="64"/>
      </left>
      <right style="medium">
        <color indexed="19"/>
      </right>
      <top style="hair">
        <color indexed="64"/>
      </top>
      <bottom/>
      <diagonal/>
    </border>
    <border>
      <left style="hair">
        <color indexed="64"/>
      </left>
      <right style="medium">
        <color indexed="19"/>
      </right>
      <top style="hair">
        <color indexed="64"/>
      </top>
      <bottom style="medium">
        <color indexed="19"/>
      </bottom>
      <diagonal/>
    </border>
    <border>
      <left style="medium">
        <color indexed="19"/>
      </left>
      <right style="medium">
        <color indexed="19"/>
      </right>
      <top/>
      <bottom style="medium">
        <color indexed="19"/>
      </bottom>
      <diagonal/>
    </border>
    <border>
      <left style="medium">
        <color indexed="19"/>
      </left>
      <right/>
      <top/>
      <bottom/>
      <diagonal/>
    </border>
    <border>
      <left style="medium">
        <color indexed="19"/>
      </left>
      <right style="medium">
        <color indexed="19"/>
      </right>
      <top style="medium">
        <color indexed="19"/>
      </top>
      <bottom/>
      <diagonal/>
    </border>
    <border>
      <left style="medium">
        <color indexed="19"/>
      </left>
      <right/>
      <top style="hair">
        <color indexed="19"/>
      </top>
      <bottom style="hair">
        <color indexed="19"/>
      </bottom>
      <diagonal/>
    </border>
    <border>
      <left style="medium">
        <color indexed="19"/>
      </left>
      <right style="medium">
        <color indexed="19"/>
      </right>
      <top style="hair">
        <color indexed="19"/>
      </top>
      <bottom style="hair">
        <color indexed="19"/>
      </bottom>
      <diagonal/>
    </border>
    <border>
      <left style="medium">
        <color indexed="19"/>
      </left>
      <right/>
      <top/>
      <bottom style="thin">
        <color indexed="64"/>
      </bottom>
      <diagonal/>
    </border>
    <border>
      <left style="medium">
        <color indexed="19"/>
      </left>
      <right style="medium">
        <color indexed="19"/>
      </right>
      <top/>
      <bottom style="thin">
        <color indexed="64"/>
      </bottom>
      <diagonal/>
    </border>
    <border>
      <left style="medium">
        <color indexed="19"/>
      </left>
      <right/>
      <top style="medium">
        <color indexed="19"/>
      </top>
      <bottom/>
      <diagonal/>
    </border>
    <border>
      <left style="medium">
        <color indexed="19"/>
      </left>
      <right/>
      <top/>
      <bottom style="hair">
        <color indexed="19"/>
      </bottom>
      <diagonal/>
    </border>
    <border>
      <left style="medium">
        <color indexed="19"/>
      </left>
      <right style="medium">
        <color indexed="19"/>
      </right>
      <top/>
      <bottom style="hair">
        <color indexed="19"/>
      </bottom>
      <diagonal/>
    </border>
    <border>
      <left style="medium">
        <color indexed="19"/>
      </left>
      <right/>
      <top/>
      <bottom style="medium">
        <color indexed="19"/>
      </bottom>
      <diagonal/>
    </border>
    <border>
      <left style="hair">
        <color indexed="64"/>
      </left>
      <right style="medium">
        <color indexed="19"/>
      </right>
      <top style="hair">
        <color indexed="64"/>
      </top>
      <bottom style="hair">
        <color indexed="64"/>
      </bottom>
      <diagonal/>
    </border>
    <border>
      <left style="medium">
        <color indexed="19"/>
      </left>
      <right/>
      <top/>
      <bottom style="thick">
        <color indexed="1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9"/>
      </left>
      <right style="medium">
        <color indexed="19"/>
      </right>
      <top style="hair">
        <color indexed="19"/>
      </top>
      <bottom style="medium">
        <color indexed="19"/>
      </bottom>
      <diagonal/>
    </border>
    <border>
      <left style="medium">
        <color indexed="19"/>
      </left>
      <right/>
      <top style="hair">
        <color indexed="19"/>
      </top>
      <bottom style="medium">
        <color indexed="19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19"/>
      </left>
      <right/>
      <top style="hair">
        <color indexed="19"/>
      </top>
      <bottom/>
      <diagonal/>
    </border>
    <border>
      <left/>
      <right/>
      <top style="medium">
        <color indexed="19"/>
      </top>
      <bottom/>
      <diagonal/>
    </border>
    <border>
      <left style="thin">
        <color indexed="64"/>
      </left>
      <right style="thin">
        <color indexed="64"/>
      </right>
      <top style="hair">
        <color indexed="19"/>
      </top>
      <bottom style="hair">
        <color indexed="1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19"/>
      </bottom>
      <diagonal/>
    </border>
    <border>
      <left/>
      <right style="medium">
        <color indexed="19"/>
      </right>
      <top style="medium">
        <color indexed="19"/>
      </top>
      <bottom/>
      <diagonal/>
    </border>
    <border>
      <left/>
      <right style="medium">
        <color indexed="19"/>
      </right>
      <top/>
      <bottom/>
      <diagonal/>
    </border>
    <border>
      <left/>
      <right style="medium">
        <color indexed="19"/>
      </right>
      <top/>
      <bottom style="medium">
        <color indexed="19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theme="9" tint="0.59996337778862885"/>
      </left>
      <right/>
      <top style="medium">
        <color theme="9" tint="0.59996337778862885"/>
      </top>
      <bottom style="medium">
        <color theme="9" tint="0.59996337778862885"/>
      </bottom>
      <diagonal/>
    </border>
    <border>
      <left/>
      <right style="medium">
        <color theme="9" tint="0.59996337778862885"/>
      </right>
      <top style="medium">
        <color theme="9" tint="0.59996337778862885"/>
      </top>
      <bottom style="medium">
        <color theme="9" tint="0.5999633777886288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19"/>
      </right>
      <top style="medium">
        <color indexed="64"/>
      </top>
      <bottom/>
      <diagonal/>
    </border>
    <border>
      <left style="medium">
        <color indexed="19"/>
      </left>
      <right style="medium">
        <color indexed="19"/>
      </right>
      <top style="medium">
        <color indexed="64"/>
      </top>
      <bottom/>
      <diagonal/>
    </border>
    <border>
      <left style="medium">
        <color indexed="19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19"/>
      </left>
      <right style="medium">
        <color indexed="64"/>
      </right>
      <top style="medium">
        <color indexed="19"/>
      </top>
      <bottom style="medium">
        <color indexed="19"/>
      </bottom>
      <diagonal/>
    </border>
    <border>
      <left style="medium">
        <color indexed="64"/>
      </left>
      <right/>
      <top/>
      <bottom style="medium">
        <color indexed="19"/>
      </bottom>
      <diagonal/>
    </border>
    <border>
      <left/>
      <right style="medium">
        <color indexed="64"/>
      </right>
      <top style="medium">
        <color indexed="19"/>
      </top>
      <bottom style="medium">
        <color indexed="19"/>
      </bottom>
      <diagonal/>
    </border>
    <border>
      <left style="medium">
        <color indexed="64"/>
      </left>
      <right/>
      <top/>
      <bottom style="thick">
        <color indexed="19"/>
      </bottom>
      <diagonal/>
    </border>
    <border>
      <left style="medium">
        <color indexed="19"/>
      </left>
      <right style="medium">
        <color indexed="64"/>
      </right>
      <top/>
      <bottom style="medium">
        <color indexed="19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19"/>
      </left>
      <right style="medium">
        <color indexed="64"/>
      </right>
      <top style="medium">
        <color indexed="19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19"/>
      </left>
      <right style="medium">
        <color indexed="64"/>
      </right>
      <top style="hair">
        <color indexed="19"/>
      </top>
      <bottom/>
      <diagonal/>
    </border>
    <border>
      <left style="thin">
        <color indexed="64"/>
      </left>
      <right style="medium">
        <color indexed="64"/>
      </right>
      <top style="hair">
        <color indexed="19"/>
      </top>
      <bottom style="hair">
        <color indexed="19"/>
      </bottom>
      <diagonal/>
    </border>
    <border>
      <left style="medium">
        <color indexed="19"/>
      </left>
      <right style="medium">
        <color indexed="64"/>
      </right>
      <top/>
      <bottom style="hair">
        <color indexed="19"/>
      </bottom>
      <diagonal/>
    </border>
    <border>
      <left style="medium">
        <color indexed="19"/>
      </left>
      <right style="medium">
        <color indexed="64"/>
      </right>
      <top style="hair">
        <color indexed="19"/>
      </top>
      <bottom style="hair">
        <color indexed="19"/>
      </bottom>
      <diagonal/>
    </border>
    <border>
      <left style="medium">
        <color indexed="19"/>
      </left>
      <right style="medium">
        <color indexed="64"/>
      </right>
      <top/>
      <bottom/>
      <diagonal/>
    </border>
    <border>
      <left style="medium">
        <color indexed="19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19"/>
      </top>
      <bottom style="medium">
        <color indexed="64"/>
      </bottom>
      <diagonal/>
    </border>
    <border>
      <left/>
      <right/>
      <top style="medium">
        <color indexed="19"/>
      </top>
      <bottom style="medium">
        <color indexed="64"/>
      </bottom>
      <diagonal/>
    </border>
    <border>
      <left/>
      <right style="medium">
        <color indexed="19"/>
      </right>
      <top style="medium">
        <color indexed="19"/>
      </top>
      <bottom style="medium">
        <color indexed="64"/>
      </bottom>
      <diagonal/>
    </border>
    <border>
      <left style="medium">
        <color indexed="19"/>
      </left>
      <right style="medium">
        <color indexed="19"/>
      </right>
      <top style="medium">
        <color indexed="19"/>
      </top>
      <bottom style="medium">
        <color indexed="64"/>
      </bottom>
      <diagonal/>
    </border>
    <border>
      <left style="medium">
        <color indexed="19"/>
      </left>
      <right style="medium">
        <color indexed="64"/>
      </right>
      <top style="medium">
        <color indexed="19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1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19"/>
      </right>
      <top/>
      <bottom/>
      <diagonal/>
    </border>
    <border>
      <left style="medium">
        <color indexed="64"/>
      </left>
      <right style="medium">
        <color indexed="19"/>
      </right>
      <top style="medium">
        <color indexed="19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7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Border="1" applyProtection="1">
      <protection locked="0"/>
    </xf>
    <xf numFmtId="0" fontId="0" fillId="0" borderId="0" xfId="0" applyFill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 applyBorder="1"/>
    <xf numFmtId="0" fontId="10" fillId="0" borderId="0" xfId="0" applyFont="1"/>
    <xf numFmtId="0" fontId="11" fillId="0" borderId="0" xfId="0" applyFont="1"/>
    <xf numFmtId="0" fontId="10" fillId="0" borderId="1" xfId="0" applyFont="1" applyBorder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2" fillId="0" borderId="0" xfId="0" applyFont="1"/>
    <xf numFmtId="0" fontId="11" fillId="0" borderId="2" xfId="0" applyFont="1" applyBorder="1" applyAlignment="1">
      <alignment horizontal="center" wrapText="1"/>
    </xf>
    <xf numFmtId="0" fontId="10" fillId="0" borderId="3" xfId="0" applyFont="1" applyBorder="1"/>
    <xf numFmtId="0" fontId="10" fillId="0" borderId="4" xfId="0" applyFont="1" applyBorder="1"/>
    <xf numFmtId="0" fontId="10" fillId="0" borderId="0" xfId="0" applyFont="1" applyAlignment="1">
      <alignment wrapText="1"/>
    </xf>
    <xf numFmtId="3" fontId="10" fillId="4" borderId="5" xfId="0" applyNumberFormat="1" applyFont="1" applyFill="1" applyBorder="1"/>
    <xf numFmtId="3" fontId="10" fillId="5" borderId="5" xfId="0" applyNumberFormat="1" applyFont="1" applyFill="1" applyBorder="1"/>
    <xf numFmtId="0" fontId="11" fillId="3" borderId="6" xfId="0" applyFont="1" applyFill="1" applyBorder="1" applyProtection="1">
      <protection hidden="1"/>
    </xf>
    <xf numFmtId="0" fontId="13" fillId="3" borderId="0" xfId="0" applyFont="1" applyFill="1" applyBorder="1" applyProtection="1">
      <protection hidden="1"/>
    </xf>
    <xf numFmtId="0" fontId="10" fillId="0" borderId="7" xfId="0" applyFont="1" applyFill="1" applyBorder="1" applyProtection="1">
      <protection hidden="1"/>
    </xf>
    <xf numFmtId="0" fontId="10" fillId="0" borderId="8" xfId="0" applyFont="1" applyFill="1" applyBorder="1" applyProtection="1">
      <protection hidden="1"/>
    </xf>
    <xf numFmtId="0" fontId="10" fillId="0" borderId="9" xfId="0" applyFont="1" applyFill="1" applyBorder="1" applyProtection="1">
      <protection hidden="1"/>
    </xf>
    <xf numFmtId="0" fontId="10" fillId="0" borderId="10" xfId="0" applyFont="1" applyFill="1" applyBorder="1" applyProtection="1">
      <protection hidden="1"/>
    </xf>
    <xf numFmtId="0" fontId="10" fillId="0" borderId="11" xfId="0" applyFont="1" applyFill="1" applyBorder="1" applyProtection="1">
      <protection hidden="1"/>
    </xf>
    <xf numFmtId="0" fontId="10" fillId="0" borderId="12" xfId="0" applyFont="1" applyFill="1" applyBorder="1" applyProtection="1">
      <protection hidden="1"/>
    </xf>
    <xf numFmtId="0" fontId="11" fillId="0" borderId="12" xfId="0" applyFont="1" applyFill="1" applyBorder="1" applyProtection="1">
      <protection hidden="1"/>
    </xf>
    <xf numFmtId="0" fontId="10" fillId="0" borderId="13" xfId="0" applyFont="1" applyFill="1" applyBorder="1" applyProtection="1">
      <protection hidden="1"/>
    </xf>
    <xf numFmtId="0" fontId="10" fillId="0" borderId="14" xfId="0" applyFont="1" applyFill="1" applyBorder="1" applyProtection="1">
      <protection hidden="1"/>
    </xf>
    <xf numFmtId="0" fontId="10" fillId="0" borderId="15" xfId="0" applyFont="1" applyFill="1" applyBorder="1" applyProtection="1">
      <protection hidden="1"/>
    </xf>
    <xf numFmtId="0" fontId="11" fillId="2" borderId="16" xfId="0" applyFont="1" applyFill="1" applyBorder="1" applyProtection="1">
      <protection hidden="1"/>
    </xf>
    <xf numFmtId="0" fontId="13" fillId="3" borderId="17" xfId="0" applyFont="1" applyFill="1" applyBorder="1" applyProtection="1">
      <protection hidden="1"/>
    </xf>
    <xf numFmtId="0" fontId="13" fillId="3" borderId="18" xfId="0" applyFont="1" applyFill="1" applyBorder="1" applyProtection="1">
      <protection hidden="1"/>
    </xf>
    <xf numFmtId="0" fontId="10" fillId="0" borderId="19" xfId="0" applyFont="1" applyFill="1" applyBorder="1" applyProtection="1">
      <protection hidden="1"/>
    </xf>
    <xf numFmtId="0" fontId="10" fillId="0" borderId="20" xfId="0" applyFont="1" applyFill="1" applyBorder="1" applyProtection="1">
      <protection hidden="1"/>
    </xf>
    <xf numFmtId="0" fontId="10" fillId="0" borderId="21" xfId="0" applyFont="1" applyFill="1" applyBorder="1" applyProtection="1">
      <protection hidden="1"/>
    </xf>
    <xf numFmtId="0" fontId="10" fillId="0" borderId="0" xfId="0" applyFont="1" applyFill="1" applyBorder="1" applyProtection="1">
      <protection hidden="1"/>
    </xf>
    <xf numFmtId="0" fontId="10" fillId="0" borderId="22" xfId="0" applyFont="1" applyFill="1" applyBorder="1" applyProtection="1">
      <protection hidden="1"/>
    </xf>
    <xf numFmtId="0" fontId="10" fillId="0" borderId="0" xfId="0" applyFont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Protection="1">
      <protection locked="0"/>
    </xf>
    <xf numFmtId="0" fontId="14" fillId="0" borderId="0" xfId="0" applyFont="1" applyBorder="1" applyProtection="1">
      <protection locked="0"/>
    </xf>
    <xf numFmtId="0" fontId="15" fillId="0" borderId="11" xfId="0" applyFont="1" applyFill="1" applyBorder="1" applyProtection="1">
      <protection hidden="1"/>
    </xf>
    <xf numFmtId="0" fontId="15" fillId="0" borderId="12" xfId="0" applyFont="1" applyFill="1" applyBorder="1" applyProtection="1">
      <protection hidden="1"/>
    </xf>
    <xf numFmtId="0" fontId="16" fillId="0" borderId="12" xfId="0" applyFont="1" applyFill="1" applyBorder="1" applyProtection="1">
      <protection hidden="1"/>
    </xf>
    <xf numFmtId="0" fontId="15" fillId="0" borderId="14" xfId="0" applyFont="1" applyFill="1" applyBorder="1" applyProtection="1">
      <protection hidden="1"/>
    </xf>
    <xf numFmtId="0" fontId="15" fillId="0" borderId="15" xfId="0" applyFont="1" applyFill="1" applyBorder="1" applyProtection="1">
      <protection hidden="1"/>
    </xf>
    <xf numFmtId="0" fontId="15" fillId="0" borderId="21" xfId="0" applyFont="1" applyFill="1" applyBorder="1" applyProtection="1">
      <protection hidden="1"/>
    </xf>
    <xf numFmtId="0" fontId="15" fillId="0" borderId="0" xfId="0" applyFont="1" applyFill="1" applyBorder="1" applyProtection="1">
      <protection hidden="1"/>
    </xf>
    <xf numFmtId="0" fontId="17" fillId="0" borderId="13" xfId="0" applyFont="1" applyFill="1" applyBorder="1" applyProtection="1">
      <protection hidden="1"/>
    </xf>
    <xf numFmtId="0" fontId="17" fillId="0" borderId="12" xfId="0" applyFont="1" applyFill="1" applyBorder="1" applyProtection="1">
      <protection hidden="1"/>
    </xf>
    <xf numFmtId="0" fontId="10" fillId="0" borderId="23" xfId="0" applyFont="1" applyFill="1" applyBorder="1" applyAlignment="1" applyProtection="1">
      <protection hidden="1"/>
    </xf>
    <xf numFmtId="0" fontId="10" fillId="0" borderId="24" xfId="0" applyFont="1" applyFill="1" applyBorder="1" applyAlignment="1" applyProtection="1">
      <protection hidden="1"/>
    </xf>
    <xf numFmtId="4" fontId="11" fillId="0" borderId="25" xfId="0" applyNumberFormat="1" applyFont="1" applyFill="1" applyBorder="1" applyProtection="1">
      <protection locked="0"/>
    </xf>
    <xf numFmtId="4" fontId="10" fillId="0" borderId="20" xfId="0" applyNumberFormat="1" applyFont="1" applyFill="1" applyBorder="1" applyProtection="1">
      <protection locked="0"/>
    </xf>
    <xf numFmtId="4" fontId="10" fillId="0" borderId="26" xfId="0" applyNumberFormat="1" applyFont="1" applyFill="1" applyBorder="1" applyProtection="1">
      <protection locked="0"/>
    </xf>
    <xf numFmtId="4" fontId="10" fillId="0" borderId="27" xfId="0" applyNumberFormat="1" applyFont="1" applyBorder="1"/>
    <xf numFmtId="4" fontId="10" fillId="0" borderId="28" xfId="0" applyNumberFormat="1" applyFont="1" applyFill="1" applyBorder="1" applyProtection="1">
      <protection locked="0"/>
    </xf>
    <xf numFmtId="4" fontId="10" fillId="5" borderId="29" xfId="0" applyNumberFormat="1" applyFont="1" applyFill="1" applyBorder="1"/>
    <xf numFmtId="4" fontId="10" fillId="5" borderId="20" xfId="0" applyNumberFormat="1" applyFont="1" applyFill="1" applyBorder="1"/>
    <xf numFmtId="4" fontId="10" fillId="0" borderId="30" xfId="0" applyNumberFormat="1" applyFont="1" applyFill="1" applyBorder="1" applyProtection="1">
      <protection locked="0"/>
    </xf>
    <xf numFmtId="4" fontId="10" fillId="5" borderId="31" xfId="0" applyNumberFormat="1" applyFont="1" applyFill="1" applyBorder="1"/>
    <xf numFmtId="4" fontId="11" fillId="0" borderId="22" xfId="0" applyNumberFormat="1" applyFont="1" applyFill="1" applyBorder="1"/>
    <xf numFmtId="4" fontId="10" fillId="0" borderId="32" xfId="0" applyNumberFormat="1" applyFont="1" applyFill="1" applyBorder="1"/>
    <xf numFmtId="4" fontId="10" fillId="0" borderId="26" xfId="0" applyNumberFormat="1" applyFont="1" applyFill="1" applyBorder="1"/>
    <xf numFmtId="4" fontId="10" fillId="0" borderId="28" xfId="0" applyNumberFormat="1" applyFont="1" applyFill="1" applyBorder="1"/>
    <xf numFmtId="4" fontId="10" fillId="0" borderId="33" xfId="0" applyNumberFormat="1" applyFont="1" applyFill="1" applyBorder="1"/>
    <xf numFmtId="4" fontId="15" fillId="0" borderId="28" xfId="0" applyNumberFormat="1" applyFont="1" applyFill="1" applyBorder="1" applyProtection="1">
      <protection locked="0"/>
    </xf>
    <xf numFmtId="4" fontId="15" fillId="5" borderId="29" xfId="0" applyNumberFormat="1" applyFont="1" applyFill="1" applyBorder="1"/>
    <xf numFmtId="4" fontId="15" fillId="0" borderId="26" xfId="0" applyNumberFormat="1" applyFont="1" applyFill="1" applyBorder="1" applyProtection="1">
      <protection locked="0"/>
    </xf>
    <xf numFmtId="4" fontId="15" fillId="5" borderId="20" xfId="0" applyNumberFormat="1" applyFont="1" applyFill="1" applyBorder="1"/>
    <xf numFmtId="4" fontId="15" fillId="0" borderId="30" xfId="0" applyNumberFormat="1" applyFont="1" applyFill="1" applyBorder="1" applyProtection="1">
      <protection locked="0"/>
    </xf>
    <xf numFmtId="4" fontId="15" fillId="5" borderId="31" xfId="0" applyNumberFormat="1" applyFont="1" applyFill="1" applyBorder="1"/>
    <xf numFmtId="4" fontId="16" fillId="0" borderId="22" xfId="0" applyNumberFormat="1" applyFont="1" applyFill="1" applyBorder="1"/>
    <xf numFmtId="4" fontId="15" fillId="0" borderId="27" xfId="0" applyNumberFormat="1" applyFont="1" applyFill="1" applyBorder="1"/>
    <xf numFmtId="4" fontId="15" fillId="0" borderId="32" xfId="0" applyNumberFormat="1" applyFont="1" applyFill="1" applyBorder="1"/>
    <xf numFmtId="4" fontId="15" fillId="0" borderId="27" xfId="0" applyNumberFormat="1" applyFont="1" applyBorder="1"/>
    <xf numFmtId="4" fontId="15" fillId="0" borderId="26" xfId="0" applyNumberFormat="1" applyFont="1" applyFill="1" applyBorder="1"/>
    <xf numFmtId="4" fontId="15" fillId="0" borderId="28" xfId="0" applyNumberFormat="1" applyFont="1" applyFill="1" applyBorder="1"/>
    <xf numFmtId="4" fontId="15" fillId="0" borderId="33" xfId="0" applyNumberFormat="1" applyFont="1" applyFill="1" applyBorder="1"/>
    <xf numFmtId="4" fontId="15" fillId="0" borderId="35" xfId="0" applyNumberFormat="1" applyFont="1" applyFill="1" applyBorder="1"/>
    <xf numFmtId="4" fontId="15" fillId="0" borderId="20" xfId="0" applyNumberFormat="1" applyFont="1" applyFill="1" applyBorder="1" applyProtection="1">
      <protection locked="0"/>
    </xf>
    <xf numFmtId="0" fontId="15" fillId="0" borderId="36" xfId="0" applyFont="1" applyFill="1" applyBorder="1" applyProtection="1">
      <protection hidden="1"/>
    </xf>
    <xf numFmtId="0" fontId="15" fillId="0" borderId="23" xfId="0" applyFont="1" applyFill="1" applyBorder="1" applyAlignment="1" applyProtection="1">
      <protection hidden="1"/>
    </xf>
    <xf numFmtId="0" fontId="15" fillId="0" borderId="24" xfId="0" applyFont="1" applyFill="1" applyBorder="1" applyAlignment="1" applyProtection="1">
      <protection hidden="1"/>
    </xf>
    <xf numFmtId="0" fontId="10" fillId="0" borderId="36" xfId="0" applyFont="1" applyFill="1" applyBorder="1" applyProtection="1">
      <protection hidden="1"/>
    </xf>
    <xf numFmtId="4" fontId="0" fillId="0" borderId="0" xfId="0" applyNumberFormat="1"/>
    <xf numFmtId="2" fontId="0" fillId="0" borderId="0" xfId="0" applyNumberFormat="1"/>
    <xf numFmtId="14" fontId="10" fillId="0" borderId="0" xfId="0" applyNumberFormat="1" applyFont="1" applyBorder="1" applyAlignment="1" applyProtection="1">
      <alignment horizontal="left"/>
      <protection locked="0"/>
    </xf>
    <xf numFmtId="0" fontId="0" fillId="0" borderId="0" xfId="0" applyAlignment="1"/>
    <xf numFmtId="0" fontId="11" fillId="3" borderId="37" xfId="0" applyFont="1" applyFill="1" applyBorder="1" applyProtection="1">
      <protection hidden="1"/>
    </xf>
    <xf numFmtId="4" fontId="15" fillId="0" borderId="29" xfId="0" applyNumberFormat="1" applyFont="1" applyFill="1" applyBorder="1" applyProtection="1">
      <protection locked="0"/>
    </xf>
    <xf numFmtId="0" fontId="10" fillId="0" borderId="26" xfId="0" applyFont="1" applyFill="1" applyBorder="1" applyProtection="1">
      <protection hidden="1"/>
    </xf>
    <xf numFmtId="4" fontId="16" fillId="4" borderId="22" xfId="0" applyNumberFormat="1" applyFont="1" applyFill="1" applyBorder="1"/>
    <xf numFmtId="4" fontId="11" fillId="4" borderId="25" xfId="0" applyNumberFormat="1" applyFont="1" applyFill="1" applyBorder="1" applyProtection="1">
      <protection locked="0"/>
    </xf>
    <xf numFmtId="4" fontId="15" fillId="4" borderId="20" xfId="0" applyNumberFormat="1" applyFont="1" applyFill="1" applyBorder="1"/>
    <xf numFmtId="4" fontId="15" fillId="4" borderId="29" xfId="0" applyNumberFormat="1" applyFont="1" applyFill="1" applyBorder="1"/>
    <xf numFmtId="4" fontId="10" fillId="4" borderId="20" xfId="0" applyNumberFormat="1" applyFont="1" applyFill="1" applyBorder="1"/>
    <xf numFmtId="4" fontId="10" fillId="4" borderId="29" xfId="0" applyNumberFormat="1" applyFont="1" applyFill="1" applyBorder="1"/>
    <xf numFmtId="0" fontId="11" fillId="4" borderId="12" xfId="0" applyFont="1" applyFill="1" applyBorder="1" applyProtection="1">
      <protection hidden="1"/>
    </xf>
    <xf numFmtId="4" fontId="16" fillId="4" borderId="28" xfId="0" applyNumberFormat="1" applyFont="1" applyFill="1" applyBorder="1" applyProtection="1">
      <protection locked="0"/>
    </xf>
    <xf numFmtId="4" fontId="16" fillId="4" borderId="29" xfId="0" applyNumberFormat="1" applyFont="1" applyFill="1" applyBorder="1" applyProtection="1">
      <protection locked="0"/>
    </xf>
    <xf numFmtId="0" fontId="10" fillId="4" borderId="12" xfId="0" applyFont="1" applyFill="1" applyBorder="1" applyProtection="1">
      <protection hidden="1"/>
    </xf>
    <xf numFmtId="4" fontId="16" fillId="4" borderId="29" xfId="0" applyNumberFormat="1" applyFont="1" applyFill="1" applyBorder="1"/>
    <xf numFmtId="4" fontId="16" fillId="4" borderId="28" xfId="0" applyNumberFormat="1" applyFont="1" applyFill="1" applyBorder="1"/>
    <xf numFmtId="0" fontId="16" fillId="4" borderId="12" xfId="0" applyFont="1" applyFill="1" applyBorder="1" applyProtection="1">
      <protection hidden="1"/>
    </xf>
    <xf numFmtId="0" fontId="15" fillId="4" borderId="12" xfId="0" applyFont="1" applyFill="1" applyBorder="1" applyProtection="1">
      <protection hidden="1"/>
    </xf>
    <xf numFmtId="4" fontId="11" fillId="4" borderId="28" xfId="0" applyNumberFormat="1" applyFont="1" applyFill="1" applyBorder="1" applyProtection="1">
      <protection locked="0"/>
    </xf>
    <xf numFmtId="4" fontId="11" fillId="4" borderId="29" xfId="0" applyNumberFormat="1" applyFont="1" applyFill="1" applyBorder="1" applyProtection="1">
      <protection locked="0"/>
    </xf>
    <xf numFmtId="4" fontId="11" fillId="4" borderId="28" xfId="0" applyNumberFormat="1" applyFont="1" applyFill="1" applyBorder="1"/>
    <xf numFmtId="4" fontId="11" fillId="4" borderId="29" xfId="0" applyNumberFormat="1" applyFont="1" applyFill="1" applyBorder="1"/>
    <xf numFmtId="0" fontId="11" fillId="6" borderId="38" xfId="0" applyFont="1" applyFill="1" applyBorder="1" applyAlignment="1">
      <alignment horizontal="center" vertical="center"/>
    </xf>
    <xf numFmtId="3" fontId="11" fillId="7" borderId="2" xfId="0" applyNumberFormat="1" applyFont="1" applyFill="1" applyBorder="1"/>
    <xf numFmtId="3" fontId="11" fillId="7" borderId="38" xfId="0" applyNumberFormat="1" applyFont="1" applyFill="1" applyBorder="1"/>
    <xf numFmtId="3" fontId="11" fillId="6" borderId="38" xfId="0" applyNumberFormat="1" applyFont="1" applyFill="1" applyBorder="1"/>
    <xf numFmtId="3" fontId="9" fillId="0" borderId="28" xfId="0" applyNumberFormat="1" applyFont="1" applyFill="1" applyBorder="1" applyProtection="1">
      <protection locked="0"/>
    </xf>
    <xf numFmtId="3" fontId="9" fillId="0" borderId="26" xfId="0" applyNumberFormat="1" applyFont="1" applyFill="1" applyBorder="1" applyProtection="1">
      <protection locked="0"/>
    </xf>
    <xf numFmtId="3" fontId="9" fillId="4" borderId="26" xfId="0" applyNumberFormat="1" applyFont="1" applyFill="1" applyBorder="1" applyProtection="1">
      <protection locked="0"/>
    </xf>
    <xf numFmtId="3" fontId="9" fillId="0" borderId="30" xfId="0" applyNumberFormat="1" applyFont="1" applyFill="1" applyBorder="1" applyProtection="1">
      <protection locked="0"/>
    </xf>
    <xf numFmtId="3" fontId="9" fillId="4" borderId="20" xfId="0" applyNumberFormat="1" applyFont="1" applyFill="1" applyBorder="1"/>
    <xf numFmtId="3" fontId="9" fillId="4" borderId="29" xfId="0" applyNumberFormat="1" applyFont="1" applyFill="1" applyBorder="1"/>
    <xf numFmtId="3" fontId="9" fillId="7" borderId="29" xfId="0" applyNumberFormat="1" applyFont="1" applyFill="1" applyBorder="1"/>
    <xf numFmtId="4" fontId="15" fillId="5" borderId="39" xfId="0" applyNumberFormat="1" applyFont="1" applyFill="1" applyBorder="1"/>
    <xf numFmtId="4" fontId="10" fillId="5" borderId="39" xfId="0" applyNumberFormat="1" applyFont="1" applyFill="1" applyBorder="1"/>
    <xf numFmtId="4" fontId="10" fillId="0" borderId="40" xfId="0" applyNumberFormat="1" applyFont="1" applyFill="1" applyBorder="1"/>
    <xf numFmtId="4" fontId="15" fillId="5" borderId="28" xfId="0" applyNumberFormat="1" applyFont="1" applyFill="1" applyBorder="1" applyProtection="1">
      <protection locked="0"/>
    </xf>
    <xf numFmtId="4" fontId="15" fillId="5" borderId="29" xfId="0" applyNumberFormat="1" applyFont="1" applyFill="1" applyBorder="1" applyProtection="1">
      <protection locked="0"/>
    </xf>
    <xf numFmtId="4" fontId="15" fillId="0" borderId="39" xfId="0" applyNumberFormat="1" applyFont="1" applyFill="1" applyBorder="1" applyProtection="1">
      <protection locked="0"/>
    </xf>
    <xf numFmtId="4" fontId="15" fillId="7" borderId="29" xfId="0" applyNumberFormat="1" applyFont="1" applyFill="1" applyBorder="1"/>
    <xf numFmtId="4" fontId="15" fillId="7" borderId="34" xfId="0" applyNumberFormat="1" applyFont="1" applyFill="1" applyBorder="1"/>
    <xf numFmtId="4" fontId="15" fillId="7" borderId="20" xfId="0" applyNumberFormat="1" applyFont="1" applyFill="1" applyBorder="1"/>
    <xf numFmtId="4" fontId="10" fillId="7" borderId="29" xfId="0" applyNumberFormat="1" applyFont="1" applyFill="1" applyBorder="1"/>
    <xf numFmtId="4" fontId="10" fillId="7" borderId="34" xfId="0" applyNumberFormat="1" applyFont="1" applyFill="1" applyBorder="1"/>
    <xf numFmtId="4" fontId="10" fillId="7" borderId="20" xfId="0" applyNumberFormat="1" applyFont="1" applyFill="1" applyBorder="1"/>
    <xf numFmtId="0" fontId="10" fillId="0" borderId="41" xfId="0" applyFont="1" applyBorder="1"/>
    <xf numFmtId="3" fontId="10" fillId="5" borderId="42" xfId="0" applyNumberFormat="1" applyFont="1" applyFill="1" applyBorder="1"/>
    <xf numFmtId="0" fontId="7" fillId="0" borderId="0" xfId="0" applyFont="1" applyAlignment="1"/>
    <xf numFmtId="0" fontId="11" fillId="6" borderId="38" xfId="0" applyFont="1" applyFill="1" applyBorder="1" applyAlignment="1">
      <alignment horizontal="center"/>
    </xf>
    <xf numFmtId="4" fontId="9" fillId="0" borderId="28" xfId="0" applyNumberFormat="1" applyFont="1" applyFill="1" applyBorder="1" applyProtection="1">
      <protection locked="0"/>
    </xf>
    <xf numFmtId="4" fontId="9" fillId="0" borderId="26" xfId="0" applyNumberFormat="1" applyFont="1" applyFill="1" applyBorder="1" applyProtection="1">
      <protection locked="0"/>
    </xf>
    <xf numFmtId="4" fontId="9" fillId="4" borderId="29" xfId="0" applyNumberFormat="1" applyFont="1" applyFill="1" applyBorder="1" applyProtection="1">
      <protection locked="0"/>
    </xf>
    <xf numFmtId="4" fontId="9" fillId="0" borderId="30" xfId="0" applyNumberFormat="1" applyFont="1" applyFill="1" applyBorder="1" applyProtection="1">
      <protection locked="0"/>
    </xf>
    <xf numFmtId="3" fontId="15" fillId="0" borderId="43" xfId="0" applyNumberFormat="1" applyFont="1" applyFill="1" applyBorder="1" applyProtection="1">
      <protection locked="0"/>
    </xf>
    <xf numFmtId="3" fontId="15" fillId="0" borderId="33" xfId="0" applyNumberFormat="1" applyFont="1" applyFill="1" applyBorder="1" applyProtection="1">
      <protection locked="0"/>
    </xf>
    <xf numFmtId="3" fontId="15" fillId="0" borderId="28" xfId="0" applyNumberFormat="1" applyFont="1" applyFill="1" applyBorder="1" applyProtection="1">
      <protection locked="0"/>
    </xf>
    <xf numFmtId="4" fontId="10" fillId="0" borderId="20" xfId="0" applyNumberFormat="1" applyFont="1" applyFill="1" applyBorder="1"/>
    <xf numFmtId="4" fontId="10" fillId="0" borderId="29" xfId="0" applyNumberFormat="1" applyFont="1" applyFill="1" applyBorder="1"/>
    <xf numFmtId="3" fontId="10" fillId="0" borderId="0" xfId="0" applyNumberFormat="1" applyFont="1"/>
    <xf numFmtId="0" fontId="14" fillId="0" borderId="0" xfId="0" applyFont="1" applyBorder="1" applyAlignment="1" applyProtection="1">
      <protection locked="0"/>
    </xf>
    <xf numFmtId="0" fontId="10" fillId="0" borderId="0" xfId="0" applyFont="1" applyBorder="1" applyAlignment="1"/>
    <xf numFmtId="0" fontId="10" fillId="0" borderId="0" xfId="0" applyFont="1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Alignment="1"/>
    <xf numFmtId="0" fontId="11" fillId="0" borderId="12" xfId="0" applyFont="1" applyFill="1" applyBorder="1" applyAlignment="1" applyProtection="1">
      <protection hidden="1"/>
    </xf>
    <xf numFmtId="0" fontId="10" fillId="0" borderId="12" xfId="0" applyFont="1" applyFill="1" applyBorder="1" applyAlignment="1" applyProtection="1">
      <protection hidden="1"/>
    </xf>
    <xf numFmtId="0" fontId="10" fillId="0" borderId="12" xfId="0" applyFont="1" applyFill="1" applyBorder="1" applyAlignment="1" applyProtection="1">
      <alignment shrinkToFit="1"/>
      <protection hidden="1"/>
    </xf>
    <xf numFmtId="0" fontId="11" fillId="3" borderId="17" xfId="0" applyFont="1" applyFill="1" applyBorder="1" applyAlignment="1" applyProtection="1">
      <alignment shrinkToFit="1"/>
      <protection hidden="1"/>
    </xf>
    <xf numFmtId="0" fontId="11" fillId="3" borderId="18" xfId="0" applyFont="1" applyFill="1" applyBorder="1" applyAlignment="1" applyProtection="1">
      <alignment shrinkToFit="1"/>
      <protection hidden="1"/>
    </xf>
    <xf numFmtId="0" fontId="10" fillId="0" borderId="44" xfId="0" applyFont="1" applyFill="1" applyBorder="1" applyAlignment="1" applyProtection="1">
      <alignment vertical="top" wrapText="1"/>
    </xf>
    <xf numFmtId="0" fontId="10" fillId="0" borderId="44" xfId="0" applyFont="1" applyBorder="1" applyAlignment="1">
      <alignment vertical="top" wrapText="1"/>
    </xf>
    <xf numFmtId="0" fontId="16" fillId="0" borderId="12" xfId="0" applyFont="1" applyFill="1" applyBorder="1" applyAlignment="1" applyProtection="1">
      <protection hidden="1"/>
    </xf>
    <xf numFmtId="0" fontId="15" fillId="0" borderId="12" xfId="0" applyFont="1" applyFill="1" applyBorder="1" applyAlignment="1" applyProtection="1">
      <protection hidden="1"/>
    </xf>
    <xf numFmtId="0" fontId="15" fillId="0" borderId="12" xfId="0" applyFont="1" applyFill="1" applyBorder="1" applyAlignment="1" applyProtection="1">
      <alignment shrinkToFit="1"/>
      <protection hidden="1"/>
    </xf>
    <xf numFmtId="0" fontId="11" fillId="6" borderId="38" xfId="0" applyFont="1" applyFill="1" applyBorder="1" applyAlignment="1">
      <alignment horizontal="center"/>
    </xf>
    <xf numFmtId="3" fontId="9" fillId="0" borderId="43" xfId="0" applyNumberFormat="1" applyFont="1" applyFill="1" applyBorder="1" applyProtection="1">
      <protection locked="0"/>
    </xf>
    <xf numFmtId="3" fontId="9" fillId="0" borderId="33" xfId="0" applyNumberFormat="1" applyFont="1" applyFill="1" applyBorder="1" applyProtection="1">
      <protection locked="0"/>
    </xf>
    <xf numFmtId="0" fontId="15" fillId="0" borderId="45" xfId="0" applyFont="1" applyBorder="1"/>
    <xf numFmtId="0" fontId="6" fillId="0" borderId="0" xfId="0" applyFont="1" applyAlignment="1"/>
    <xf numFmtId="0" fontId="0" fillId="0" borderId="46" xfId="0" applyBorder="1" applyAlignment="1"/>
    <xf numFmtId="0" fontId="12" fillId="0" borderId="27" xfId="0" applyFont="1" applyFill="1" applyBorder="1" applyAlignment="1" applyProtection="1">
      <alignment horizontal="center" vertical="center" wrapText="1"/>
      <protection hidden="1"/>
    </xf>
    <xf numFmtId="0" fontId="12" fillId="0" borderId="22" xfId="0" applyFont="1" applyFill="1" applyBorder="1" applyAlignment="1" applyProtection="1">
      <alignment vertical="center" wrapText="1"/>
      <protection hidden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Font="1" applyFill="1" applyBorder="1" applyAlignment="1" applyProtection="1">
      <alignment horizontal="center" vertical="center" wrapText="1"/>
      <protection hidden="1"/>
    </xf>
    <xf numFmtId="4" fontId="11" fillId="0" borderId="22" xfId="0" applyNumberFormat="1" applyFont="1" applyFill="1" applyBorder="1" applyProtection="1">
      <protection locked="0"/>
    </xf>
    <xf numFmtId="0" fontId="11" fillId="0" borderId="38" xfId="0" applyFont="1" applyBorder="1" applyAlignment="1">
      <alignment horizontal="center" vertical="center" wrapText="1"/>
    </xf>
    <xf numFmtId="0" fontId="11" fillId="6" borderId="38" xfId="0" applyFont="1" applyFill="1" applyBorder="1" applyAlignment="1">
      <alignment horizontal="center"/>
    </xf>
    <xf numFmtId="0" fontId="10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11" fillId="0" borderId="0" xfId="0" applyFont="1" applyFill="1" applyAlignment="1">
      <alignment wrapText="1"/>
    </xf>
    <xf numFmtId="0" fontId="0" fillId="6" borderId="47" xfId="0" applyFill="1" applyBorder="1" applyAlignment="1">
      <alignment wrapText="1"/>
    </xf>
    <xf numFmtId="0" fontId="12" fillId="6" borderId="48" xfId="0" applyFont="1" applyFill="1" applyBorder="1" applyAlignment="1">
      <alignment wrapText="1"/>
    </xf>
    <xf numFmtId="0" fontId="18" fillId="8" borderId="49" xfId="0" applyFont="1" applyFill="1" applyBorder="1" applyAlignment="1">
      <alignment vertical="center" wrapText="1"/>
    </xf>
    <xf numFmtId="0" fontId="19" fillId="4" borderId="49" xfId="0" applyFont="1" applyFill="1" applyBorder="1" applyAlignment="1">
      <alignment horizontal="left" vertical="center" wrapText="1"/>
    </xf>
    <xf numFmtId="0" fontId="19" fillId="0" borderId="38" xfId="0" applyFont="1" applyFill="1" applyBorder="1" applyAlignment="1">
      <alignment horizontal="left" vertical="center" wrapText="1"/>
    </xf>
    <xf numFmtId="0" fontId="20" fillId="0" borderId="38" xfId="0" applyFont="1" applyBorder="1" applyAlignment="1">
      <alignment horizontal="left" wrapText="1"/>
    </xf>
    <xf numFmtId="0" fontId="20" fillId="0" borderId="38" xfId="0" applyFont="1" applyFill="1" applyBorder="1" applyAlignment="1">
      <alignment horizontal="left" wrapText="1"/>
    </xf>
    <xf numFmtId="4" fontId="18" fillId="0" borderId="38" xfId="0" applyNumberFormat="1" applyFont="1" applyFill="1" applyBorder="1" applyAlignment="1">
      <alignment vertical="center" wrapText="1"/>
    </xf>
    <xf numFmtId="0" fontId="20" fillId="0" borderId="38" xfId="0" applyFont="1" applyFill="1" applyBorder="1" applyAlignment="1">
      <alignment vertical="center" wrapText="1"/>
    </xf>
    <xf numFmtId="4" fontId="18" fillId="0" borderId="38" xfId="0" applyNumberFormat="1" applyFont="1" applyBorder="1" applyAlignment="1">
      <alignment vertical="center" wrapText="1"/>
    </xf>
    <xf numFmtId="0" fontId="20" fillId="0" borderId="38" xfId="0" applyFont="1" applyBorder="1" applyAlignment="1">
      <alignment vertical="center" wrapText="1"/>
    </xf>
    <xf numFmtId="4" fontId="18" fillId="8" borderId="38" xfId="0" applyNumberFormat="1" applyFont="1" applyFill="1" applyBorder="1" applyAlignment="1">
      <alignment horizontal="right" vertical="center" wrapText="1"/>
    </xf>
    <xf numFmtId="0" fontId="18" fillId="8" borderId="38" xfId="0" applyFont="1" applyFill="1" applyBorder="1" applyAlignment="1">
      <alignment horizontal="right" vertical="center" wrapText="1"/>
    </xf>
    <xf numFmtId="3" fontId="18" fillId="0" borderId="0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10" fillId="0" borderId="0" xfId="0" applyFont="1" applyFill="1"/>
    <xf numFmtId="3" fontId="19" fillId="0" borderId="0" xfId="0" applyNumberFormat="1" applyFont="1" applyBorder="1" applyAlignment="1">
      <alignment horizontal="left" vertical="center"/>
    </xf>
    <xf numFmtId="0" fontId="19" fillId="0" borderId="0" xfId="0" applyFont="1" applyBorder="1" applyAlignment="1">
      <alignment horizontal="center"/>
    </xf>
    <xf numFmtId="0" fontId="11" fillId="5" borderId="38" xfId="0" applyFont="1" applyFill="1" applyBorder="1" applyAlignment="1">
      <alignment horizontal="center" vertical="center" wrapText="1"/>
    </xf>
    <xf numFmtId="4" fontId="20" fillId="0" borderId="38" xfId="0" applyNumberFormat="1" applyFont="1" applyFill="1" applyBorder="1" applyAlignment="1">
      <alignment horizontal="right" vertical="center"/>
    </xf>
    <xf numFmtId="0" fontId="18" fillId="0" borderId="49" xfId="0" applyFont="1" applyFill="1" applyBorder="1" applyAlignment="1">
      <alignment horizontal="center" vertical="center"/>
    </xf>
    <xf numFmtId="4" fontId="18" fillId="8" borderId="38" xfId="0" applyNumberFormat="1" applyFont="1" applyFill="1" applyBorder="1" applyAlignment="1">
      <alignment horizontal="right" vertical="center"/>
    </xf>
    <xf numFmtId="0" fontId="20" fillId="0" borderId="38" xfId="0" applyFont="1" applyBorder="1" applyAlignment="1">
      <alignment horizontal="left" vertical="center" wrapText="1"/>
    </xf>
    <xf numFmtId="0" fontId="20" fillId="0" borderId="38" xfId="0" applyFont="1" applyFill="1" applyBorder="1" applyAlignment="1">
      <alignment horizontal="left" vertical="center" wrapText="1"/>
    </xf>
    <xf numFmtId="0" fontId="18" fillId="0" borderId="49" xfId="0" applyFont="1" applyFill="1" applyBorder="1" applyAlignment="1">
      <alignment horizontal="right" vertical="center"/>
    </xf>
    <xf numFmtId="4" fontId="10" fillId="0" borderId="38" xfId="0" applyNumberFormat="1" applyFont="1" applyFill="1" applyBorder="1" applyAlignment="1">
      <alignment horizontal="right" vertical="center" wrapText="1"/>
    </xf>
    <xf numFmtId="4" fontId="20" fillId="5" borderId="38" xfId="0" applyNumberFormat="1" applyFont="1" applyFill="1" applyBorder="1" applyAlignment="1">
      <alignment horizontal="right" vertical="center"/>
    </xf>
    <xf numFmtId="4" fontId="10" fillId="5" borderId="38" xfId="0" applyNumberFormat="1" applyFont="1" applyFill="1" applyBorder="1" applyAlignment="1">
      <alignment horizontal="right" vertical="center"/>
    </xf>
    <xf numFmtId="0" fontId="20" fillId="5" borderId="38" xfId="0" applyFont="1" applyFill="1" applyBorder="1" applyAlignment="1">
      <alignment horizontal="right" vertical="center"/>
    </xf>
    <xf numFmtId="4" fontId="20" fillId="8" borderId="38" xfId="0" applyNumberFormat="1" applyFont="1" applyFill="1" applyBorder="1" applyAlignment="1">
      <alignment horizontal="right" vertical="center"/>
    </xf>
    <xf numFmtId="4" fontId="10" fillId="4" borderId="38" xfId="0" applyNumberFormat="1" applyFont="1" applyFill="1" applyBorder="1" applyAlignment="1">
      <alignment horizontal="right" vertical="center"/>
    </xf>
    <xf numFmtId="0" fontId="18" fillId="8" borderId="48" xfId="0" applyFont="1" applyFill="1" applyBorder="1" applyAlignment="1">
      <alignment horizontal="right" vertical="center"/>
    </xf>
    <xf numFmtId="0" fontId="20" fillId="5" borderId="38" xfId="0" applyFont="1" applyFill="1" applyBorder="1" applyAlignment="1">
      <alignment vertical="center"/>
    </xf>
    <xf numFmtId="0" fontId="18" fillId="8" borderId="48" xfId="0" applyFont="1" applyFill="1" applyBorder="1" applyAlignment="1">
      <alignment vertical="center"/>
    </xf>
    <xf numFmtId="0" fontId="18" fillId="9" borderId="38" xfId="0" applyFont="1" applyFill="1" applyBorder="1" applyAlignment="1">
      <alignment horizontal="right"/>
    </xf>
    <xf numFmtId="0" fontId="16" fillId="5" borderId="38" xfId="0" applyFont="1" applyFill="1" applyBorder="1" applyAlignment="1">
      <alignment horizontal="right" vertical="center" wrapText="1"/>
    </xf>
    <xf numFmtId="0" fontId="11" fillId="5" borderId="38" xfId="0" applyFont="1" applyFill="1" applyBorder="1" applyAlignment="1">
      <alignment horizontal="right" vertical="center" wrapText="1"/>
    </xf>
    <xf numFmtId="0" fontId="18" fillId="9" borderId="38" xfId="0" applyFont="1" applyFill="1" applyBorder="1" applyAlignment="1">
      <alignment horizontal="left" vertical="center"/>
    </xf>
    <xf numFmtId="0" fontId="18" fillId="5" borderId="38" xfId="0" applyFont="1" applyFill="1" applyBorder="1" applyAlignment="1">
      <alignment horizontal="right"/>
    </xf>
    <xf numFmtId="0" fontId="11" fillId="5" borderId="38" xfId="0" applyFont="1" applyFill="1" applyBorder="1" applyAlignment="1">
      <alignment horizontal="right"/>
    </xf>
    <xf numFmtId="0" fontId="18" fillId="5" borderId="38" xfId="0" applyFont="1" applyFill="1" applyBorder="1" applyAlignment="1">
      <alignment horizontal="left"/>
    </xf>
    <xf numFmtId="4" fontId="23" fillId="5" borderId="29" xfId="0" applyNumberFormat="1" applyFont="1" applyFill="1" applyBorder="1"/>
    <xf numFmtId="4" fontId="23" fillId="5" borderId="31" xfId="0" applyNumberFormat="1" applyFont="1" applyFill="1" applyBorder="1"/>
    <xf numFmtId="0" fontId="18" fillId="0" borderId="49" xfId="0" applyFont="1" applyFill="1" applyBorder="1" applyAlignment="1">
      <alignment horizontal="left" vertical="center"/>
    </xf>
    <xf numFmtId="164" fontId="10" fillId="0" borderId="38" xfId="0" applyNumberFormat="1" applyFont="1" applyFill="1" applyBorder="1" applyAlignment="1">
      <alignment horizontal="right" vertical="center" wrapText="1"/>
    </xf>
    <xf numFmtId="3" fontId="10" fillId="0" borderId="38" xfId="0" applyNumberFormat="1" applyFont="1" applyFill="1" applyBorder="1" applyAlignment="1">
      <alignment horizontal="right" vertical="center" wrapText="1"/>
    </xf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5" borderId="38" xfId="0" applyFont="1" applyFill="1" applyBorder="1" applyAlignment="1">
      <alignment horizontal="right" vertical="center" wrapText="1"/>
    </xf>
    <xf numFmtId="0" fontId="10" fillId="0" borderId="0" xfId="0" applyFont="1" applyBorder="1" applyAlignment="1"/>
    <xf numFmtId="0" fontId="10" fillId="0" borderId="0" xfId="0" applyFont="1" applyBorder="1" applyAlignment="1" applyProtection="1">
      <protection locked="0"/>
    </xf>
    <xf numFmtId="0" fontId="0" fillId="0" borderId="0" xfId="0" applyAlignment="1"/>
    <xf numFmtId="14" fontId="10" fillId="0" borderId="0" xfId="0" applyNumberFormat="1" applyFont="1" applyBorder="1" applyProtection="1">
      <protection locked="0"/>
    </xf>
    <xf numFmtId="165" fontId="0" fillId="0" borderId="0" xfId="0" applyNumberFormat="1"/>
    <xf numFmtId="166" fontId="0" fillId="0" borderId="0" xfId="0" applyNumberFormat="1"/>
    <xf numFmtId="0" fontId="12" fillId="0" borderId="63" xfId="0" applyFont="1" applyFill="1" applyBorder="1" applyAlignment="1" applyProtection="1">
      <alignment horizontal="center" vertical="center" wrapText="1"/>
      <protection hidden="1"/>
    </xf>
    <xf numFmtId="0" fontId="12" fillId="0" borderId="67" xfId="0" applyFont="1" applyBorder="1" applyAlignment="1">
      <alignment horizontal="center" vertical="center" wrapText="1"/>
    </xf>
    <xf numFmtId="0" fontId="11" fillId="3" borderId="70" xfId="0" applyFont="1" applyFill="1" applyBorder="1" applyProtection="1">
      <protection hidden="1"/>
    </xf>
    <xf numFmtId="4" fontId="11" fillId="0" borderId="71" xfId="0" applyNumberFormat="1" applyFont="1" applyFill="1" applyBorder="1" applyProtection="1">
      <protection locked="0"/>
    </xf>
    <xf numFmtId="0" fontId="10" fillId="0" borderId="72" xfId="0" applyFont="1" applyFill="1" applyBorder="1" applyProtection="1">
      <protection hidden="1"/>
    </xf>
    <xf numFmtId="4" fontId="10" fillId="0" borderId="73" xfId="0" applyNumberFormat="1" applyFont="1" applyBorder="1"/>
    <xf numFmtId="0" fontId="10" fillId="0" borderId="74" xfId="0" applyFont="1" applyFill="1" applyBorder="1" applyProtection="1">
      <protection hidden="1"/>
    </xf>
    <xf numFmtId="3" fontId="15" fillId="5" borderId="75" xfId="0" applyNumberFormat="1" applyFont="1" applyFill="1" applyBorder="1"/>
    <xf numFmtId="0" fontId="15" fillId="0" borderId="76" xfId="0" applyFont="1" applyBorder="1"/>
    <xf numFmtId="3" fontId="15" fillId="5" borderId="77" xfId="0" applyNumberFormat="1" applyFont="1" applyFill="1" applyBorder="1"/>
    <xf numFmtId="3" fontId="15" fillId="5" borderId="78" xfId="0" applyNumberFormat="1" applyFont="1" applyFill="1" applyBorder="1"/>
    <xf numFmtId="4" fontId="16" fillId="4" borderId="78" xfId="0" applyNumberFormat="1" applyFont="1" applyFill="1" applyBorder="1" applyProtection="1">
      <protection locked="0"/>
    </xf>
    <xf numFmtId="4" fontId="15" fillId="0" borderId="79" xfId="0" applyNumberFormat="1" applyFont="1" applyFill="1" applyBorder="1" applyProtection="1">
      <protection locked="0"/>
    </xf>
    <xf numFmtId="4" fontId="15" fillId="0" borderId="78" xfId="0" applyNumberFormat="1" applyFont="1" applyFill="1" applyBorder="1" applyProtection="1">
      <protection locked="0"/>
    </xf>
    <xf numFmtId="4" fontId="15" fillId="5" borderId="78" xfId="0" applyNumberFormat="1" applyFont="1" applyFill="1" applyBorder="1"/>
    <xf numFmtId="4" fontId="15" fillId="5" borderId="80" xfId="0" applyNumberFormat="1" applyFont="1" applyFill="1" applyBorder="1"/>
    <xf numFmtId="0" fontId="11" fillId="2" borderId="81" xfId="0" applyFont="1" applyFill="1" applyBorder="1" applyProtection="1">
      <protection hidden="1"/>
    </xf>
    <xf numFmtId="0" fontId="13" fillId="3" borderId="82" xfId="0" applyFont="1" applyFill="1" applyBorder="1" applyProtection="1">
      <protection hidden="1"/>
    </xf>
    <xf numFmtId="0" fontId="13" fillId="3" borderId="83" xfId="0" applyFont="1" applyFill="1" applyBorder="1" applyProtection="1">
      <protection hidden="1"/>
    </xf>
    <xf numFmtId="4" fontId="16" fillId="0" borderId="84" xfId="0" applyNumberFormat="1" applyFont="1" applyFill="1" applyBorder="1"/>
    <xf numFmtId="4" fontId="16" fillId="0" borderId="85" xfId="0" applyNumberFormat="1" applyFont="1" applyFill="1" applyBorder="1"/>
    <xf numFmtId="0" fontId="10" fillId="0" borderId="0" xfId="0" applyFont="1" applyBorder="1" applyAlignment="1">
      <alignment vertical="top" wrapText="1"/>
    </xf>
    <xf numFmtId="0" fontId="10" fillId="5" borderId="86" xfId="0" applyFont="1" applyFill="1" applyBorder="1" applyProtection="1">
      <protection hidden="1"/>
    </xf>
    <xf numFmtId="0" fontId="10" fillId="5" borderId="87" xfId="0" applyFont="1" applyFill="1" applyBorder="1" applyProtection="1">
      <protection hidden="1"/>
    </xf>
    <xf numFmtId="4" fontId="15" fillId="5" borderId="64" xfId="0" applyNumberFormat="1" applyFont="1" applyFill="1" applyBorder="1"/>
    <xf numFmtId="4" fontId="15" fillId="5" borderId="88" xfId="0" applyNumberFormat="1" applyFont="1" applyFill="1" applyBorder="1"/>
    <xf numFmtId="0" fontId="10" fillId="4" borderId="74" xfId="0" applyFont="1" applyFill="1" applyBorder="1" applyProtection="1">
      <protection hidden="1"/>
    </xf>
    <xf numFmtId="4" fontId="15" fillId="4" borderId="78" xfId="0" applyNumberFormat="1" applyFont="1" applyFill="1" applyBorder="1"/>
    <xf numFmtId="0" fontId="11" fillId="0" borderId="74" xfId="0" applyFont="1" applyFill="1" applyBorder="1" applyAlignment="1" applyProtection="1">
      <protection hidden="1"/>
    </xf>
    <xf numFmtId="4" fontId="15" fillId="5" borderId="79" xfId="0" applyNumberFormat="1" applyFont="1" applyFill="1" applyBorder="1"/>
    <xf numFmtId="0" fontId="10" fillId="0" borderId="74" xfId="0" applyFont="1" applyFill="1" applyBorder="1" applyAlignment="1" applyProtection="1">
      <protection hidden="1"/>
    </xf>
    <xf numFmtId="0" fontId="10" fillId="0" borderId="74" xfId="0" applyFont="1" applyFill="1" applyBorder="1" applyAlignment="1" applyProtection="1">
      <alignment shrinkToFit="1"/>
      <protection hidden="1"/>
    </xf>
    <xf numFmtId="0" fontId="11" fillId="4" borderId="74" xfId="0" applyFont="1" applyFill="1" applyBorder="1" applyProtection="1">
      <protection hidden="1"/>
    </xf>
    <xf numFmtId="4" fontId="16" fillId="4" borderId="78" xfId="0" applyNumberFormat="1" applyFont="1" applyFill="1" applyBorder="1"/>
    <xf numFmtId="0" fontId="11" fillId="0" borderId="74" xfId="0" applyFont="1" applyFill="1" applyBorder="1" applyProtection="1">
      <protection hidden="1"/>
    </xf>
    <xf numFmtId="4" fontId="15" fillId="0" borderId="79" xfId="0" applyNumberFormat="1" applyFont="1" applyFill="1" applyBorder="1"/>
    <xf numFmtId="0" fontId="10" fillId="0" borderId="89" xfId="0" applyFont="1" applyFill="1" applyBorder="1" applyProtection="1">
      <protection hidden="1"/>
    </xf>
    <xf numFmtId="4" fontId="15" fillId="0" borderId="78" xfId="0" applyNumberFormat="1" applyFont="1" applyFill="1" applyBorder="1"/>
    <xf numFmtId="0" fontId="10" fillId="0" borderId="66" xfId="0" applyFont="1" applyFill="1" applyBorder="1" applyProtection="1">
      <protection hidden="1"/>
    </xf>
    <xf numFmtId="4" fontId="15" fillId="5" borderId="77" xfId="0" applyNumberFormat="1" applyFont="1" applyFill="1" applyBorder="1"/>
    <xf numFmtId="4" fontId="15" fillId="5" borderId="71" xfId="0" applyNumberFormat="1" applyFont="1" applyFill="1" applyBorder="1"/>
    <xf numFmtId="0" fontId="11" fillId="3" borderId="81" xfId="0" applyFont="1" applyFill="1" applyBorder="1" applyAlignment="1" applyProtection="1">
      <alignment shrinkToFit="1"/>
      <protection hidden="1"/>
    </xf>
    <xf numFmtId="0" fontId="11" fillId="3" borderId="83" xfId="0" applyFont="1" applyFill="1" applyBorder="1" applyAlignment="1" applyProtection="1">
      <alignment shrinkToFit="1"/>
      <protection hidden="1"/>
    </xf>
    <xf numFmtId="0" fontId="16" fillId="3" borderId="82" xfId="0" applyFont="1" applyFill="1" applyBorder="1" applyProtection="1">
      <protection hidden="1"/>
    </xf>
    <xf numFmtId="0" fontId="16" fillId="3" borderId="83" xfId="0" applyFont="1" applyFill="1" applyBorder="1" applyProtection="1">
      <protection hidden="1"/>
    </xf>
    <xf numFmtId="0" fontId="10" fillId="0" borderId="60" xfId="0" applyFont="1" applyFill="1" applyBorder="1" applyProtection="1">
      <protection hidden="1"/>
    </xf>
    <xf numFmtId="0" fontId="15" fillId="0" borderId="87" xfId="0" applyFont="1" applyFill="1" applyBorder="1" applyProtection="1">
      <protection hidden="1"/>
    </xf>
    <xf numFmtId="4" fontId="15" fillId="0" borderId="64" xfId="0" applyNumberFormat="1" applyFont="1" applyFill="1" applyBorder="1"/>
    <xf numFmtId="4" fontId="15" fillId="0" borderId="88" xfId="0" applyNumberFormat="1" applyFont="1" applyBorder="1"/>
    <xf numFmtId="0" fontId="10" fillId="0" borderId="90" xfId="0" applyFont="1" applyFill="1" applyBorder="1" applyProtection="1">
      <protection hidden="1"/>
    </xf>
    <xf numFmtId="0" fontId="10" fillId="0" borderId="91" xfId="0" applyFont="1" applyFill="1" applyBorder="1" applyProtection="1">
      <protection hidden="1"/>
    </xf>
    <xf numFmtId="0" fontId="16" fillId="3" borderId="82" xfId="0" applyFont="1" applyFill="1" applyBorder="1" applyAlignment="1" applyProtection="1">
      <alignment shrinkToFit="1"/>
      <protection hidden="1"/>
    </xf>
    <xf numFmtId="0" fontId="16" fillId="3" borderId="83" xfId="0" applyFont="1" applyFill="1" applyBorder="1" applyAlignment="1" applyProtection="1">
      <alignment shrinkToFit="1"/>
      <protection hidden="1"/>
    </xf>
    <xf numFmtId="0" fontId="0" fillId="0" borderId="0" xfId="0" applyFont="1" applyAlignment="1"/>
    <xf numFmtId="0" fontId="0" fillId="0" borderId="0" xfId="0" applyFont="1"/>
    <xf numFmtId="0" fontId="16" fillId="0" borderId="21" xfId="0" applyFont="1" applyFill="1" applyBorder="1" applyProtection="1">
      <protection hidden="1"/>
    </xf>
    <xf numFmtId="0" fontId="15" fillId="0" borderId="23" xfId="0" applyFont="1" applyFill="1" applyBorder="1" applyProtection="1">
      <protection hidden="1"/>
    </xf>
    <xf numFmtId="0" fontId="11" fillId="0" borderId="21" xfId="0" applyFont="1" applyFill="1" applyBorder="1" applyProtection="1">
      <protection hidden="1"/>
    </xf>
    <xf numFmtId="0" fontId="10" fillId="0" borderId="23" xfId="0" applyFont="1" applyFill="1" applyBorder="1" applyProtection="1">
      <protection hidden="1"/>
    </xf>
    <xf numFmtId="0" fontId="10" fillId="0" borderId="0" xfId="0" applyFont="1" applyBorder="1" applyAlignment="1"/>
    <xf numFmtId="0" fontId="0" fillId="0" borderId="0" xfId="0" applyAlignment="1"/>
    <xf numFmtId="0" fontId="0" fillId="0" borderId="0" xfId="0" applyBorder="1" applyAlignment="1"/>
    <xf numFmtId="0" fontId="10" fillId="0" borderId="21" xfId="0" applyFont="1" applyBorder="1" applyAlignment="1">
      <alignment horizontal="left"/>
    </xf>
    <xf numFmtId="0" fontId="10" fillId="0" borderId="92" xfId="0" applyFont="1" applyBorder="1" applyAlignment="1">
      <alignment horizontal="left"/>
    </xf>
    <xf numFmtId="3" fontId="10" fillId="0" borderId="5" xfId="0" applyNumberFormat="1" applyFont="1" applyFill="1" applyBorder="1"/>
    <xf numFmtId="3" fontId="0" fillId="0" borderId="0" xfId="0" applyNumberFormat="1"/>
    <xf numFmtId="0" fontId="21" fillId="6" borderId="47" xfId="0" applyFont="1" applyFill="1" applyBorder="1" applyAlignment="1">
      <alignment horizontal="center" vertical="center"/>
    </xf>
    <xf numFmtId="0" fontId="21" fillId="6" borderId="50" xfId="0" applyFont="1" applyFill="1" applyBorder="1" applyAlignment="1">
      <alignment horizontal="center" vertical="center"/>
    </xf>
    <xf numFmtId="0" fontId="21" fillId="6" borderId="48" xfId="0" applyFont="1" applyFill="1" applyBorder="1" applyAlignment="1">
      <alignment horizontal="center" vertical="center"/>
    </xf>
    <xf numFmtId="0" fontId="22" fillId="0" borderId="51" xfId="0" applyFont="1" applyBorder="1" applyAlignment="1">
      <alignment horizontal="center"/>
    </xf>
    <xf numFmtId="0" fontId="12" fillId="0" borderId="32" xfId="0" applyFont="1" applyFill="1" applyBorder="1" applyAlignment="1" applyProtection="1">
      <alignment horizontal="center" vertical="center"/>
      <protection hidden="1"/>
    </xf>
    <xf numFmtId="0" fontId="10" fillId="0" borderId="44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2" fillId="0" borderId="26" xfId="0" applyFont="1" applyFill="1" applyBorder="1" applyAlignment="1" applyProtection="1">
      <alignment horizontal="center" vertical="center"/>
      <protection hidden="1"/>
    </xf>
    <xf numFmtId="0" fontId="10" fillId="0" borderId="0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1" fillId="0" borderId="16" xfId="0" applyFont="1" applyFill="1" applyBorder="1" applyAlignment="1" applyProtection="1">
      <alignment horizontal="center" vertical="center"/>
      <protection hidden="1"/>
    </xf>
    <xf numFmtId="0" fontId="11" fillId="0" borderId="17" xfId="0" applyFont="1" applyFill="1" applyBorder="1" applyAlignment="1" applyProtection="1">
      <alignment horizontal="center" vertical="center"/>
      <protection hidden="1"/>
    </xf>
    <xf numFmtId="0" fontId="11" fillId="0" borderId="18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2" fillId="0" borderId="60" xfId="0" applyFont="1" applyFill="1" applyBorder="1" applyAlignment="1" applyProtection="1">
      <alignment horizontal="center" vertical="center"/>
      <protection hidden="1"/>
    </xf>
    <xf numFmtId="0" fontId="10" fillId="0" borderId="61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2" fillId="0" borderId="66" xfId="0" applyFont="1" applyFill="1" applyBorder="1" applyAlignment="1" applyProtection="1">
      <alignment horizontal="center" vertical="center"/>
      <protection hidden="1"/>
    </xf>
    <xf numFmtId="0" fontId="10" fillId="0" borderId="6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 wrapText="1"/>
    </xf>
    <xf numFmtId="0" fontId="11" fillId="0" borderId="69" xfId="0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protection locked="0"/>
    </xf>
    <xf numFmtId="0" fontId="10" fillId="0" borderId="0" xfId="0" applyFont="1" applyBorder="1" applyAlignment="1"/>
    <xf numFmtId="0" fontId="10" fillId="0" borderId="0" xfId="0" applyFont="1" applyBorder="1" applyAlignment="1" applyProtection="1">
      <protection locked="0"/>
    </xf>
    <xf numFmtId="0" fontId="0" fillId="0" borderId="0" xfId="0" applyAlignment="1"/>
    <xf numFmtId="0" fontId="0" fillId="0" borderId="0" xfId="0" applyBorder="1" applyAlignment="1" applyProtection="1">
      <protection locked="0"/>
    </xf>
    <xf numFmtId="0" fontId="0" fillId="0" borderId="0" xfId="0" applyBorder="1" applyAlignment="1"/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55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2" fillId="6" borderId="38" xfId="0" applyFont="1" applyFill="1" applyBorder="1" applyAlignment="1">
      <alignment horizontal="left"/>
    </xf>
    <xf numFmtId="0" fontId="11" fillId="6" borderId="38" xfId="0" applyFont="1" applyFill="1" applyBorder="1" applyAlignment="1">
      <alignment horizontal="center"/>
    </xf>
    <xf numFmtId="0" fontId="11" fillId="7" borderId="38" xfId="0" applyFont="1" applyFill="1" applyBorder="1" applyAlignment="1">
      <alignment horizontal="left"/>
    </xf>
    <xf numFmtId="0" fontId="10" fillId="0" borderId="56" xfId="0" applyFont="1" applyBorder="1" applyAlignment="1">
      <alignment horizontal="left"/>
    </xf>
    <xf numFmtId="0" fontId="10" fillId="0" borderId="57" xfId="0" applyFont="1" applyBorder="1" applyAlignment="1">
      <alignment horizontal="left"/>
    </xf>
    <xf numFmtId="0" fontId="11" fillId="7" borderId="2" xfId="0" applyFont="1" applyFill="1" applyBorder="1" applyAlignment="1">
      <alignment horizontal="left"/>
    </xf>
    <xf numFmtId="0" fontId="11" fillId="7" borderId="47" xfId="0" applyFont="1" applyFill="1" applyBorder="1" applyAlignment="1">
      <alignment horizontal="left"/>
    </xf>
    <xf numFmtId="0" fontId="11" fillId="7" borderId="50" xfId="0" applyFont="1" applyFill="1" applyBorder="1" applyAlignment="1">
      <alignment horizontal="left"/>
    </xf>
    <xf numFmtId="0" fontId="11" fillId="7" borderId="48" xfId="0" applyFont="1" applyFill="1" applyBorder="1" applyAlignment="1">
      <alignment horizontal="left"/>
    </xf>
    <xf numFmtId="0" fontId="10" fillId="7" borderId="58" xfId="0" applyFont="1" applyFill="1" applyBorder="1" applyAlignment="1">
      <alignment horizontal="center"/>
    </xf>
    <xf numFmtId="0" fontId="10" fillId="7" borderId="59" xfId="0" applyFont="1" applyFill="1" applyBorder="1" applyAlignment="1">
      <alignment horizontal="center"/>
    </xf>
    <xf numFmtId="0" fontId="21" fillId="6" borderId="47" xfId="0" applyFont="1" applyFill="1" applyBorder="1" applyAlignment="1">
      <alignment horizontal="center" vertical="center" wrapText="1"/>
    </xf>
    <xf numFmtId="0" fontId="21" fillId="6" borderId="48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18" fillId="8" borderId="2" xfId="0" applyFont="1" applyFill="1" applyBorder="1" applyAlignment="1">
      <alignment horizontal="center"/>
    </xf>
    <xf numFmtId="0" fontId="18" fillId="8" borderId="49" xfId="0" applyFont="1" applyFill="1" applyBorder="1" applyAlignment="1">
      <alignment horizontal="center"/>
    </xf>
    <xf numFmtId="0" fontId="19" fillId="4" borderId="50" xfId="0" applyFont="1" applyFill="1" applyBorder="1" applyAlignment="1">
      <alignment horizontal="center" vertical="center"/>
    </xf>
    <xf numFmtId="0" fontId="19" fillId="4" borderId="48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8" fillId="8" borderId="49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horizontal="right" vertical="center"/>
    </xf>
    <xf numFmtId="0" fontId="12" fillId="4" borderId="93" xfId="0" applyFont="1" applyFill="1" applyBorder="1" applyAlignment="1">
      <alignment horizontal="center" vertical="center" wrapText="1"/>
    </xf>
    <xf numFmtId="0" fontId="12" fillId="4" borderId="94" xfId="0" applyFont="1" applyFill="1" applyBorder="1" applyAlignment="1">
      <alignment horizontal="center" vertical="center" wrapText="1"/>
    </xf>
    <xf numFmtId="0" fontId="12" fillId="4" borderId="95" xfId="0" applyFont="1" applyFill="1" applyBorder="1" applyAlignment="1">
      <alignment horizontal="center" vertical="center" wrapText="1"/>
    </xf>
    <xf numFmtId="0" fontId="10" fillId="4" borderId="96" xfId="0" applyFont="1" applyFill="1" applyBorder="1" applyAlignment="1">
      <alignment horizontal="center" vertical="center" wrapText="1"/>
    </xf>
    <xf numFmtId="0" fontId="10" fillId="4" borderId="46" xfId="0" applyFont="1" applyFill="1" applyBorder="1" applyAlignment="1">
      <alignment horizontal="center" vertical="center" wrapText="1"/>
    </xf>
    <xf numFmtId="0" fontId="10" fillId="4" borderId="97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9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AH87"/>
  <sheetViews>
    <sheetView topLeftCell="A16" zoomScale="118" zoomScaleNormal="118" workbookViewId="0">
      <selection activeCell="I34" sqref="I34"/>
    </sheetView>
  </sheetViews>
  <sheetFormatPr defaultRowHeight="12.75" x14ac:dyDescent="0.2"/>
  <cols>
    <col min="1" max="1" width="3.28515625" customWidth="1"/>
    <col min="2" max="2" width="2.85546875" customWidth="1"/>
    <col min="3" max="3" width="7.42578125" customWidth="1"/>
    <col min="4" max="4" width="38" customWidth="1"/>
    <col min="5" max="7" width="12.7109375" customWidth="1"/>
  </cols>
  <sheetData>
    <row r="1" spans="1:8" ht="21" x14ac:dyDescent="0.4">
      <c r="A1" s="138" t="s">
        <v>113</v>
      </c>
      <c r="B1" s="138"/>
      <c r="C1" s="138"/>
      <c r="D1" s="138"/>
      <c r="E1" s="138"/>
      <c r="F1" s="138"/>
      <c r="G1" s="138"/>
      <c r="H1" s="5"/>
    </row>
    <row r="2" spans="1:8" ht="16.5" x14ac:dyDescent="0.35">
      <c r="A2" s="169" t="s">
        <v>95</v>
      </c>
      <c r="B2" s="169"/>
      <c r="C2" s="169"/>
      <c r="D2" s="169"/>
      <c r="E2" s="169"/>
      <c r="F2" s="169"/>
      <c r="G2" s="169"/>
      <c r="H2" s="6"/>
    </row>
    <row r="4" spans="1:8" x14ac:dyDescent="0.2">
      <c r="A4" s="170" t="s">
        <v>75</v>
      </c>
      <c r="B4" s="170"/>
      <c r="C4" s="170"/>
      <c r="D4" s="170"/>
    </row>
    <row r="5" spans="1:8" ht="20.100000000000001" customHeight="1" x14ac:dyDescent="0.2">
      <c r="A5" s="303" t="s">
        <v>118</v>
      </c>
      <c r="B5" s="304"/>
      <c r="C5" s="304"/>
      <c r="D5" s="304"/>
      <c r="E5" s="304"/>
      <c r="F5" s="304"/>
      <c r="G5" s="305"/>
    </row>
    <row r="6" spans="1:8" ht="12.75" customHeight="1" x14ac:dyDescent="0.25">
      <c r="A6" s="1" t="s">
        <v>13</v>
      </c>
      <c r="C6" s="2"/>
      <c r="E6" s="2"/>
    </row>
    <row r="7" spans="1:8" ht="16.5" thickBot="1" x14ac:dyDescent="0.3">
      <c r="A7" s="306"/>
      <c r="B7" s="306"/>
      <c r="C7" s="306"/>
      <c r="D7" s="306"/>
    </row>
    <row r="8" spans="1:8" ht="37.5" customHeight="1" thickBot="1" x14ac:dyDescent="0.25">
      <c r="A8" s="307" t="s">
        <v>1</v>
      </c>
      <c r="B8" s="308"/>
      <c r="C8" s="308"/>
      <c r="D8" s="309"/>
      <c r="E8" s="171">
        <v>2024</v>
      </c>
      <c r="F8" s="316">
        <v>2025</v>
      </c>
      <c r="G8" s="317"/>
    </row>
    <row r="9" spans="1:8" ht="13.5" customHeight="1" thickBot="1" x14ac:dyDescent="0.25">
      <c r="A9" s="310"/>
      <c r="B9" s="311"/>
      <c r="C9" s="311"/>
      <c r="D9" s="312"/>
      <c r="E9" s="172" t="s">
        <v>115</v>
      </c>
      <c r="F9" s="173" t="s">
        <v>116</v>
      </c>
      <c r="G9" s="173" t="s">
        <v>119</v>
      </c>
    </row>
    <row r="10" spans="1:8" ht="13.5" thickBot="1" x14ac:dyDescent="0.25">
      <c r="A10" s="313"/>
      <c r="B10" s="314"/>
      <c r="C10" s="314"/>
      <c r="D10" s="315"/>
      <c r="E10" s="318" t="s">
        <v>33</v>
      </c>
      <c r="F10" s="319"/>
      <c r="G10" s="320"/>
    </row>
    <row r="11" spans="1:8" ht="15.75" customHeight="1" thickBot="1" x14ac:dyDescent="0.25">
      <c r="A11" s="92" t="s">
        <v>2</v>
      </c>
      <c r="B11" s="21" t="s">
        <v>34</v>
      </c>
      <c r="C11" s="21"/>
      <c r="D11" s="21"/>
      <c r="E11" s="96">
        <f>E13+E14+E15+E16+E17+E18+E21+E22+E23+E24+E25+E26+E27+E28</f>
        <v>78678</v>
      </c>
      <c r="F11" s="96">
        <f>F13+F14+F15+F16+F17+F18+F21+F22+F23+F24+F25+F26+F27+F28</f>
        <v>85643</v>
      </c>
      <c r="G11" s="96">
        <f>G13+G14+G15+G16+G17+G18+G21+G22+G23+G24+G25+G26+G27+G28</f>
        <v>88755</v>
      </c>
    </row>
    <row r="12" spans="1:8" ht="12.75" customHeight="1" thickTop="1" x14ac:dyDescent="0.2">
      <c r="A12" s="30" t="s">
        <v>35</v>
      </c>
      <c r="B12" s="23"/>
      <c r="C12" s="24"/>
      <c r="D12" s="24"/>
      <c r="E12" s="56"/>
      <c r="F12" s="57"/>
      <c r="G12" s="58"/>
    </row>
    <row r="13" spans="1:8" ht="15" customHeight="1" x14ac:dyDescent="0.2">
      <c r="A13" s="26" t="s">
        <v>0</v>
      </c>
      <c r="B13" s="26"/>
      <c r="C13" s="27" t="s">
        <v>87</v>
      </c>
      <c r="D13" s="27"/>
      <c r="E13" s="69">
        <f>SUM(' 1- podrobný rozpis Průchodní'!E13+'1-podrobný rozpis Nábřežní'!E13+'1-podrobný rozpis B.Němcové'!E13+'1 podrobný rozpis ŠJ'!E13)</f>
        <v>2040</v>
      </c>
      <c r="F13" s="69">
        <f>' 1- podrobný rozpis Průchodní'!F13+'1-podrobný rozpis Nábřežní'!F13+'1-podrobný rozpis B.Němcové'!F13+'1 podrobný rozpis ŠJ'!F13</f>
        <v>2163</v>
      </c>
      <c r="G13" s="93">
        <f>SUM(' 1- podrobný rozpis Průchodní'!G13+'1-podrobný rozpis Nábřežní'!G13+'1-podrobný rozpis B.Němcové'!G13+'1 podrobný rozpis ŠJ'!G13)</f>
        <v>2158</v>
      </c>
    </row>
    <row r="14" spans="1:8" ht="15" customHeight="1" x14ac:dyDescent="0.2">
      <c r="A14" s="26" t="s">
        <v>3</v>
      </c>
      <c r="B14" s="26"/>
      <c r="C14" s="27" t="s">
        <v>88</v>
      </c>
      <c r="D14" s="27"/>
      <c r="E14" s="69">
        <f>SUM(' 1- podrobný rozpis Průchodní'!E14+'1-podrobný rozpis Nábřežní'!E14+'1-podrobný rozpis B.Němcové'!E14+'1 podrobný rozpis ŠJ'!E14)</f>
        <v>5821</v>
      </c>
      <c r="F14" s="69">
        <f>' 1- podrobný rozpis Průchodní'!F14+'1-podrobný rozpis Nábřežní'!F14+'1-podrobný rozpis B.Němcové'!F14+'1 podrobný rozpis ŠJ'!F14</f>
        <v>6030</v>
      </c>
      <c r="G14" s="93">
        <f>SUM(' 1- podrobný rozpis Průchodní'!G14+'1-podrobný rozpis Nábřežní'!G14+'1-podrobný rozpis B.Němcové'!G14+'1 podrobný rozpis ŠJ'!G14)</f>
        <v>6324</v>
      </c>
    </row>
    <row r="15" spans="1:8" ht="15" customHeight="1" x14ac:dyDescent="0.2">
      <c r="A15" s="26" t="s">
        <v>4</v>
      </c>
      <c r="B15" s="26"/>
      <c r="C15" s="27" t="s">
        <v>47</v>
      </c>
      <c r="D15" s="27"/>
      <c r="E15" s="69">
        <f>SUM(' 1- podrobný rozpis Průchodní'!E15+'1-podrobný rozpis Nábřežní'!E15+'1-podrobný rozpis B.Němcové'!E15+'1 podrobný rozpis ŠJ'!E15)</f>
        <v>1713</v>
      </c>
      <c r="F15" s="69">
        <f>' 1- podrobný rozpis Průchodní'!F15+'1-podrobný rozpis Nábřežní'!F15+'1-podrobný rozpis B.Němcové'!F15+'1 podrobný rozpis ŠJ'!F15</f>
        <v>1570</v>
      </c>
      <c r="G15" s="93">
        <f>SUM(' 1- podrobný rozpis Průchodní'!G15+'1-podrobný rozpis Nábřežní'!G15+'1-podrobný rozpis B.Němcové'!G15+'1 podrobný rozpis ŠJ'!G15)</f>
        <v>1570</v>
      </c>
    </row>
    <row r="16" spans="1:8" ht="15" customHeight="1" x14ac:dyDescent="0.2">
      <c r="A16" s="26" t="s">
        <v>5</v>
      </c>
      <c r="B16" s="26"/>
      <c r="C16" s="27" t="s">
        <v>46</v>
      </c>
      <c r="D16" s="27"/>
      <c r="E16" s="69">
        <f>SUM(' 1- podrobný rozpis Průchodní'!E16+'1-podrobný rozpis Nábřežní'!E16+'1-podrobný rozpis B.Němcové'!E16+'1 podrobný rozpis ŠJ'!E16)</f>
        <v>133</v>
      </c>
      <c r="F16" s="69">
        <f>' 1- podrobný rozpis Průchodní'!F16+'1-podrobný rozpis Nábřežní'!F16+'1-podrobný rozpis B.Němcové'!F16+'1 podrobný rozpis ŠJ'!F16</f>
        <v>231</v>
      </c>
      <c r="G16" s="93">
        <f>SUM(' 1- podrobný rozpis Průchodní'!G16+'1-podrobný rozpis Nábřežní'!G16+'1-podrobný rozpis B.Němcové'!G16+'1 podrobný rozpis ŠJ'!G16)</f>
        <v>231</v>
      </c>
    </row>
    <row r="17" spans="1:10" ht="15" customHeight="1" x14ac:dyDescent="0.2">
      <c r="A17" s="26" t="s">
        <v>6</v>
      </c>
      <c r="B17" s="26"/>
      <c r="C17" s="27" t="s">
        <v>48</v>
      </c>
      <c r="D17" s="27"/>
      <c r="E17" s="69">
        <f>SUM(' 1- podrobný rozpis Průchodní'!E17+'1-podrobný rozpis Nábřežní'!E17+'1-podrobný rozpis B.Němcové'!E17+'1 podrobný rozpis ŠJ'!E17)</f>
        <v>3304</v>
      </c>
      <c r="F17" s="69">
        <f>' 1- podrobný rozpis Průchodní'!F17+'1-podrobný rozpis Nábřežní'!F17+'1-podrobný rozpis B.Němcové'!F17+'1 podrobný rozpis ŠJ'!F17</f>
        <v>4233</v>
      </c>
      <c r="G17" s="93">
        <f>SUM(' 1- podrobný rozpis Průchodní'!G17+'1-podrobný rozpis Nábřežní'!G17+'1-podrobný rozpis B.Němcové'!G17+'1 podrobný rozpis ŠJ'!G17)</f>
        <v>6715</v>
      </c>
    </row>
    <row r="18" spans="1:10" ht="15" customHeight="1" x14ac:dyDescent="0.2">
      <c r="A18" s="26" t="s">
        <v>7</v>
      </c>
      <c r="B18" s="26"/>
      <c r="C18" s="101" t="s">
        <v>36</v>
      </c>
      <c r="D18" s="101"/>
      <c r="E18" s="102">
        <f>SUM(E19:E20)</f>
        <v>46379</v>
      </c>
      <c r="F18" s="102">
        <f>SUM(F19:F20)</f>
        <v>50839</v>
      </c>
      <c r="G18" s="103">
        <f>SUM(G19:G20)</f>
        <v>50839</v>
      </c>
    </row>
    <row r="19" spans="1:10" ht="15" customHeight="1" x14ac:dyDescent="0.2">
      <c r="A19" s="26" t="s">
        <v>8</v>
      </c>
      <c r="B19" s="26"/>
      <c r="C19" s="28" t="s">
        <v>35</v>
      </c>
      <c r="D19" s="27" t="s">
        <v>37</v>
      </c>
      <c r="E19" s="69">
        <f>SUM(' 1- podrobný rozpis Průchodní'!E19+'1-podrobný rozpis Nábřežní'!E19+'1-podrobný rozpis B.Němcové'!E19+'1 podrobný rozpis ŠJ'!E19)</f>
        <v>46052</v>
      </c>
      <c r="F19" s="69">
        <f>' 1- podrobný rozpis Průchodní'!F19+'1-podrobný rozpis Nábřežní'!F19+'1-podrobný rozpis B.Němcové'!F19+'1 podrobný rozpis ŠJ'!F19</f>
        <v>50352</v>
      </c>
      <c r="G19" s="93">
        <f>SUM(' 1- podrobný rozpis Průchodní'!G19+'1-podrobný rozpis Nábřežní'!G19+'1-podrobný rozpis B.Němcové'!G19+'1 podrobný rozpis ŠJ'!G19)</f>
        <v>50352</v>
      </c>
      <c r="J19" s="88"/>
    </row>
    <row r="20" spans="1:10" ht="15" customHeight="1" x14ac:dyDescent="0.2">
      <c r="A20" s="26" t="s">
        <v>9</v>
      </c>
      <c r="B20" s="26"/>
      <c r="C20" s="27"/>
      <c r="D20" s="27" t="s">
        <v>38</v>
      </c>
      <c r="E20" s="69">
        <f>SUM(' 1- podrobný rozpis Průchodní'!E20+'1-podrobný rozpis Nábřežní'!E20+'1-podrobný rozpis B.Němcové'!E20+'1 podrobný rozpis ŠJ'!E20)</f>
        <v>327</v>
      </c>
      <c r="F20" s="69">
        <f>' 1- podrobný rozpis Průchodní'!F20+'1-podrobný rozpis Nábřežní'!F20+'1-podrobný rozpis B.Němcové'!F20+'1 podrobný rozpis ŠJ'!F20</f>
        <v>487</v>
      </c>
      <c r="G20" s="93">
        <f>SUM(' 1- podrobný rozpis Průchodní'!G20+'1-podrobný rozpis Nábřežní'!G20+'1-podrobný rozpis B.Němcové'!G20+'1 podrobný rozpis ŠJ'!G20)</f>
        <v>487</v>
      </c>
      <c r="J20" s="88"/>
    </row>
    <row r="21" spans="1:10" ht="15" customHeight="1" x14ac:dyDescent="0.2">
      <c r="A21" s="26" t="s">
        <v>10</v>
      </c>
      <c r="B21" s="26"/>
      <c r="C21" s="27" t="s">
        <v>49</v>
      </c>
      <c r="D21" s="27"/>
      <c r="E21" s="69">
        <f>SUM(' 1- podrobný rozpis Průchodní'!E21+'1-podrobný rozpis Nábřežní'!E21+'1-podrobný rozpis B.Němcové'!E21+'1 podrobný rozpis ŠJ'!E21)</f>
        <v>15265</v>
      </c>
      <c r="F21" s="69">
        <f>' 1- podrobný rozpis Průchodní'!F21+'1-podrobný rozpis Nábřežní'!F21+'1-podrobný rozpis B.Němcové'!F21+'1 podrobný rozpis ŠJ'!F21</f>
        <v>16225</v>
      </c>
      <c r="G21" s="93">
        <f>SUM(' 1- podrobný rozpis Průchodní'!G21+'1-podrobný rozpis Nábřežní'!G21+'1-podrobný rozpis B.Němcové'!G21+'1 podrobný rozpis ŠJ'!G21)</f>
        <v>16225</v>
      </c>
    </row>
    <row r="22" spans="1:10" ht="15" customHeight="1" x14ac:dyDescent="0.2">
      <c r="A22" s="26" t="s">
        <v>11</v>
      </c>
      <c r="B22" s="26"/>
      <c r="C22" s="27" t="s">
        <v>50</v>
      </c>
      <c r="D22" s="27"/>
      <c r="E22" s="69">
        <f>SUM(' 1- podrobný rozpis Průchodní'!E22+'1-podrobný rozpis Nábřežní'!E22+'1-podrobný rozpis B.Němcové'!E22+'1 podrobný rozpis ŠJ'!E22)</f>
        <v>178</v>
      </c>
      <c r="F22" s="69">
        <f>' 1- podrobný rozpis Průchodní'!F22+'1-podrobný rozpis Nábřežní'!F22+'1-podrobný rozpis B.Němcové'!F22+'1 podrobný rozpis ŠJ'!F22</f>
        <v>177</v>
      </c>
      <c r="G22" s="93">
        <f>SUM(' 1- podrobný rozpis Průchodní'!G22+'1-podrobný rozpis Nábřežní'!G22+'1-podrobný rozpis B.Němcové'!G22+'1 podrobný rozpis ŠJ'!G22)</f>
        <v>177</v>
      </c>
    </row>
    <row r="23" spans="1:10" ht="15" customHeight="1" x14ac:dyDescent="0.2">
      <c r="A23" s="26" t="s">
        <v>12</v>
      </c>
      <c r="B23" s="26"/>
      <c r="C23" s="27" t="s">
        <v>89</v>
      </c>
      <c r="D23" s="27"/>
      <c r="E23" s="69">
        <f>SUM(' 1- podrobný rozpis Průchodní'!E23+'1-podrobný rozpis Nábřežní'!E23+'1-podrobný rozpis B.Němcové'!E23+'1 podrobný rozpis ŠJ'!E23)</f>
        <v>1160</v>
      </c>
      <c r="F23" s="69">
        <f>' 1- podrobný rozpis Průchodní'!F23+'1-podrobný rozpis Nábřežní'!F23+'1-podrobný rozpis B.Němcové'!F23+'1 podrobný rozpis ŠJ'!F23</f>
        <v>1278</v>
      </c>
      <c r="G23" s="93">
        <f>SUM(' 1- podrobný rozpis Průchodní'!G23+'1-podrobný rozpis Nábřežní'!G23+'1-podrobný rozpis B.Němcové'!G23+'1 podrobný rozpis ŠJ'!G23)</f>
        <v>1275</v>
      </c>
    </row>
    <row r="24" spans="1:10" ht="15" customHeight="1" x14ac:dyDescent="0.2">
      <c r="A24" s="26" t="s">
        <v>14</v>
      </c>
      <c r="B24" s="26"/>
      <c r="C24" s="27" t="s">
        <v>58</v>
      </c>
      <c r="D24" s="27"/>
      <c r="E24" s="69">
        <f>SUM(' 1- podrobný rozpis Průchodní'!E24+'1-podrobný rozpis Nábřežní'!E24+'1-podrobný rozpis B.Němcové'!E24+'1 podrobný rozpis ŠJ'!E24)</f>
        <v>0</v>
      </c>
      <c r="F24" s="69">
        <f>' 1- podrobný rozpis Průchodní'!F24+'1-podrobný rozpis Nábřežní'!F24+'1-podrobný rozpis B.Němcové'!F24+'1 podrobný rozpis ŠJ'!F24</f>
        <v>0</v>
      </c>
      <c r="G24" s="93">
        <f>SUM(' 1- podrobný rozpis Průchodní'!G24+'1-podrobný rozpis Nábřežní'!G24+'1-podrobný rozpis B.Němcové'!G24+'1 podrobný rozpis ŠJ'!G24)</f>
        <v>0</v>
      </c>
    </row>
    <row r="25" spans="1:10" ht="15" customHeight="1" x14ac:dyDescent="0.2">
      <c r="A25" s="26" t="s">
        <v>15</v>
      </c>
      <c r="B25" s="26"/>
      <c r="C25" s="29" t="s">
        <v>39</v>
      </c>
      <c r="D25" s="27"/>
      <c r="E25" s="69">
        <f>SUM(' 1- podrobný rozpis Průchodní'!E25+'1-podrobný rozpis Nábřežní'!E25+'1-podrobný rozpis B.Němcové'!E25+'1 podrobný rozpis ŠJ'!E25)</f>
        <v>4</v>
      </c>
      <c r="F25" s="69">
        <f>' 1- podrobný rozpis Průchodní'!F25+'1-podrobný rozpis Nábřežní'!F25+'1-podrobný rozpis B.Němcové'!F25+'1 podrobný rozpis ŠJ'!F25</f>
        <v>4</v>
      </c>
      <c r="G25" s="93">
        <f>SUM(' 1- podrobný rozpis Průchodní'!G25+'1-podrobný rozpis Nábřežní'!G25+'1-podrobný rozpis B.Němcové'!G25+'1 podrobný rozpis ŠJ'!G25)</f>
        <v>4</v>
      </c>
    </row>
    <row r="26" spans="1:10" ht="15" customHeight="1" x14ac:dyDescent="0.2">
      <c r="A26" s="26" t="s">
        <v>16</v>
      </c>
      <c r="B26" s="30"/>
      <c r="C26" s="31" t="s">
        <v>51</v>
      </c>
      <c r="D26" s="31"/>
      <c r="E26" s="69">
        <f>SUM(' 1- podrobný rozpis Průchodní'!E26+'1-podrobný rozpis Nábřežní'!E26+'1-podrobný rozpis B.Němcové'!E26+'1 podrobný rozpis ŠJ'!E26)</f>
        <v>120</v>
      </c>
      <c r="F26" s="69">
        <f>' 1- podrobný rozpis Průchodní'!F26+'1-podrobný rozpis Nábřežní'!F26+'1-podrobný rozpis B.Němcové'!F26+'1 podrobný rozpis ŠJ'!F26</f>
        <v>182</v>
      </c>
      <c r="G26" s="93">
        <f>SUM(' 1- podrobný rozpis Průchodní'!G26+'1-podrobný rozpis Nábřežní'!G26+'1-podrobný rozpis B.Němcové'!G26+'1 podrobný rozpis ŠJ'!G26)</f>
        <v>152</v>
      </c>
    </row>
    <row r="27" spans="1:10" ht="15" customHeight="1" x14ac:dyDescent="0.2">
      <c r="A27" s="26" t="s">
        <v>17</v>
      </c>
      <c r="B27" s="30"/>
      <c r="C27" s="31" t="s">
        <v>52</v>
      </c>
      <c r="D27" s="31"/>
      <c r="E27" s="69">
        <f>SUM(' 1- podrobný rozpis Průchodní'!E27+'1-podrobný rozpis Nábřežní'!E27+'1-podrobný rozpis B.Němcové'!E27+'1 podrobný rozpis ŠJ'!E27)</f>
        <v>1966</v>
      </c>
      <c r="F27" s="69">
        <f>' 1- podrobný rozpis Průchodní'!F27+'1-podrobný rozpis Nábřežní'!F27+'1-podrobný rozpis B.Němcové'!F27+'1 podrobný rozpis ŠJ'!F27</f>
        <v>1965</v>
      </c>
      <c r="G27" s="93">
        <f>SUM(' 1- podrobný rozpis Průchodní'!G27+'1-podrobný rozpis Nábřežní'!G27+'1-podrobný rozpis B.Němcové'!G27+'1 podrobný rozpis ŠJ'!G27)</f>
        <v>1965</v>
      </c>
    </row>
    <row r="28" spans="1:10" ht="15" customHeight="1" thickBot="1" x14ac:dyDescent="0.25">
      <c r="A28" s="26" t="s">
        <v>18</v>
      </c>
      <c r="B28" s="30"/>
      <c r="C28" s="31" t="s">
        <v>60</v>
      </c>
      <c r="D28" s="31"/>
      <c r="E28" s="69">
        <f>SUM(' 1- podrobný rozpis Průchodní'!E28+'1-podrobný rozpis Nábřežní'!E28+'1-podrobný rozpis B.Němcové'!E28+'1 podrobný rozpis ŠJ'!E28)</f>
        <v>595</v>
      </c>
      <c r="F28" s="69">
        <f>' 1- podrobný rozpis Průchodní'!F28+'1-podrobný rozpis Nábřežní'!F28+'1-podrobný rozpis B.Němcové'!F28+'1 podrobný rozpis ŠJ'!F28</f>
        <v>746</v>
      </c>
      <c r="G28" s="93">
        <f>SUM(' 1- podrobný rozpis Průchodní'!G28+'1-podrobný rozpis Nábřežní'!G28+'1-podrobný rozpis B.Němcové'!G28+'1 podrobný rozpis ŠJ'!G28)</f>
        <v>1120</v>
      </c>
    </row>
    <row r="29" spans="1:10" ht="15" thickBot="1" x14ac:dyDescent="0.25">
      <c r="A29" s="32" t="s">
        <v>19</v>
      </c>
      <c r="B29" s="33" t="s">
        <v>40</v>
      </c>
      <c r="C29" s="33"/>
      <c r="D29" s="34"/>
      <c r="E29" s="95">
        <f>SUM(E31+E34+E36+E35+E37+E38+E39)</f>
        <v>78678</v>
      </c>
      <c r="F29" s="95">
        <f>SUM(F31+F34+F36+F35+F37+F38+F39)</f>
        <v>85643</v>
      </c>
      <c r="G29" s="95">
        <f>SUM(G31+G34+G36+G35+G37+G38+G39)</f>
        <v>88755</v>
      </c>
    </row>
    <row r="30" spans="1:10" ht="12.75" customHeight="1" x14ac:dyDescent="0.2">
      <c r="A30" s="94" t="s">
        <v>35</v>
      </c>
      <c r="B30" s="31"/>
      <c r="C30" s="31"/>
      <c r="D30" s="31"/>
      <c r="E30" s="76"/>
      <c r="F30" s="77"/>
      <c r="G30" s="78"/>
    </row>
    <row r="31" spans="1:10" ht="15" customHeight="1" x14ac:dyDescent="0.2">
      <c r="A31" s="36" t="s">
        <v>20</v>
      </c>
      <c r="B31" s="27"/>
      <c r="C31" s="104" t="s">
        <v>41</v>
      </c>
      <c r="D31" s="104"/>
      <c r="E31" s="98">
        <f>SUM(E32:E33)</f>
        <v>320</v>
      </c>
      <c r="F31" s="98">
        <f>SUM(F32:F33)</f>
        <v>356</v>
      </c>
      <c r="G31" s="98">
        <f>SUM(G32:G33)</f>
        <v>356</v>
      </c>
    </row>
    <row r="32" spans="1:10" ht="15" customHeight="1" x14ac:dyDescent="0.2">
      <c r="A32" s="36" t="s">
        <v>21</v>
      </c>
      <c r="B32" s="27"/>
      <c r="C32" s="155" t="s">
        <v>102</v>
      </c>
      <c r="D32" s="156"/>
      <c r="E32" s="69">
        <f>SUM(' 1- podrobný rozpis Průchodní'!E32+'1-podrobný rozpis Nábřežní'!E32+'1-podrobný rozpis B.Němcové'!E32+'1 podrobný rozpis ŠJ'!E32)</f>
        <v>320</v>
      </c>
      <c r="F32" s="69">
        <f>SUM(' 1- podrobný rozpis Průchodní'!F32+'1-podrobný rozpis Nábřežní'!F32+'1-podrobný rozpis B.Němcové'!F32+'1 podrobný rozpis ŠJ'!F32)</f>
        <v>356</v>
      </c>
      <c r="G32" s="93">
        <f>SUM(' 1- podrobný rozpis Průchodní'!G32+'1-podrobný rozpis Nábřežní'!G32+'1-podrobný rozpis B.Němcové'!G32+'1 podrobný rozpis ŠJ'!G32)</f>
        <v>356</v>
      </c>
    </row>
    <row r="33" spans="1:7" ht="15" customHeight="1" x14ac:dyDescent="0.2">
      <c r="A33" s="36" t="s">
        <v>22</v>
      </c>
      <c r="B33" s="27"/>
      <c r="C33" s="155"/>
      <c r="D33" s="156" t="s">
        <v>44</v>
      </c>
      <c r="E33" s="69">
        <f>SUM(' 1- podrobný rozpis Průchodní'!E33+'1-podrobný rozpis Nábřežní'!E33+'1-podrobný rozpis B.Němcové'!E33+'1 podrobný rozpis ŠJ'!E33)</f>
        <v>0</v>
      </c>
      <c r="F33" s="69">
        <f>SUM(' 1- podrobný rozpis Průchodní'!F33+'1-podrobný rozpis Nábřežní'!F33+'1-podrobný rozpis B.Němcové'!F33+'1 podrobný rozpis ŠJ'!F33)</f>
        <v>0</v>
      </c>
      <c r="G33" s="93">
        <f>SUM(' 1- podrobný rozpis Průchodní'!G33+'1-podrobný rozpis Nábřežní'!G33+'1-podrobný rozpis B.Němcové'!G33+'1 podrobný rozpis ŠJ'!G33)</f>
        <v>0</v>
      </c>
    </row>
    <row r="34" spans="1:7" ht="15" customHeight="1" x14ac:dyDescent="0.2">
      <c r="A34" s="36" t="s">
        <v>23</v>
      </c>
      <c r="B34" s="27"/>
      <c r="C34" s="156" t="s">
        <v>57</v>
      </c>
      <c r="D34" s="156"/>
      <c r="E34" s="69">
        <f>SUM(' 1- podrobný rozpis Průchodní'!E34+'1-podrobný rozpis Nábřežní'!E34+'1-podrobný rozpis B.Němcové'!E34+'1 podrobný rozpis ŠJ'!E34)</f>
        <v>347</v>
      </c>
      <c r="F34" s="69">
        <f>SUM(' 1- podrobný rozpis Průchodní'!F34+'1-podrobný rozpis Nábřežní'!F34+'1-podrobný rozpis B.Němcové'!F34+'1 podrobný rozpis ŠJ'!F34)</f>
        <v>357</v>
      </c>
      <c r="G34" s="93">
        <f>SUM(' 1- podrobný rozpis Průchodní'!G34+'1-podrobný rozpis Nábřežní'!G34+'1-podrobný rozpis B.Němcové'!G34+'1 podrobný rozpis ŠJ'!G34)</f>
        <v>357</v>
      </c>
    </row>
    <row r="35" spans="1:7" ht="15" customHeight="1" x14ac:dyDescent="0.2">
      <c r="A35" s="36" t="s">
        <v>24</v>
      </c>
      <c r="B35" s="27"/>
      <c r="C35" s="156" t="s">
        <v>82</v>
      </c>
      <c r="D35" s="156"/>
      <c r="E35" s="69">
        <f>SUM(' 1- podrobný rozpis Průchodní'!E35+'1-podrobný rozpis Nábřežní'!E35+'1-podrobný rozpis B.Němcové'!E35+'1 podrobný rozpis ŠJ'!E35)</f>
        <v>0</v>
      </c>
      <c r="F35" s="69">
        <f>SUM(' 1- podrobný rozpis Průchodní'!F35+'1-podrobný rozpis Nábřežní'!F35+'1-podrobný rozpis B.Němcové'!F35+'1 podrobný rozpis ŠJ'!F35)</f>
        <v>370</v>
      </c>
      <c r="G35" s="93">
        <f>SUM(' 1- podrobný rozpis Průchodní'!G35+'1-podrobný rozpis Nábřežní'!G35+'1-podrobný rozpis B.Němcové'!G35+'1 podrobný rozpis ŠJ'!G35)</f>
        <v>370</v>
      </c>
    </row>
    <row r="36" spans="1:7" ht="15" customHeight="1" x14ac:dyDescent="0.2">
      <c r="A36" s="36" t="s">
        <v>25</v>
      </c>
      <c r="B36" s="27"/>
      <c r="C36" s="27" t="s">
        <v>53</v>
      </c>
      <c r="D36" s="27"/>
      <c r="E36" s="69">
        <f>SUM(' 1- podrobný rozpis Průchodní'!E36+'1-podrobný rozpis Nábřežní'!E36+'1-podrobný rozpis B.Němcové'!E36+'1 podrobný rozpis ŠJ'!E36)</f>
        <v>0</v>
      </c>
      <c r="F36" s="69">
        <f>SUM(' 1- podrobný rozpis Průchodní'!F36+'1-podrobný rozpis Nábřežní'!F36+'1-podrobný rozpis B.Němcové'!F36+'1 podrobný rozpis ŠJ'!F36)</f>
        <v>0</v>
      </c>
      <c r="G36" s="93">
        <f>SUM(' 1- podrobný rozpis Průchodní'!G36+'1-podrobný rozpis Nábřežní'!G36+'1-podrobný rozpis B.Němcové'!G36+'1 podrobný rozpis ŠJ'!G36)</f>
        <v>0</v>
      </c>
    </row>
    <row r="37" spans="1:7" ht="15" customHeight="1" x14ac:dyDescent="0.2">
      <c r="A37" s="36" t="s">
        <v>26</v>
      </c>
      <c r="B37" s="27"/>
      <c r="C37" s="27" t="s">
        <v>54</v>
      </c>
      <c r="D37" s="27"/>
      <c r="E37" s="69">
        <f>SUM(' 1- podrobný rozpis Průchodní'!E37+'1-podrobný rozpis Nábřežní'!E37+'1-podrobný rozpis B.Němcové'!E37+'1 podrobný rozpis ŠJ'!E37)</f>
        <v>90</v>
      </c>
      <c r="F37" s="69">
        <f>SUM(' 1- podrobný rozpis Průchodní'!F37+'1-podrobný rozpis Nábřežní'!F37+'1-podrobný rozpis B.Němcové'!F37+'1 podrobný rozpis ŠJ'!F37)</f>
        <v>20</v>
      </c>
      <c r="G37" s="93">
        <f>SUM(' 1- podrobný rozpis Průchodní'!G37+'1-podrobný rozpis Nábřežní'!G37+'1-podrobný rozpis B.Němcové'!G37+'1 podrobný rozpis ŠJ'!G37)</f>
        <v>20</v>
      </c>
    </row>
    <row r="38" spans="1:7" ht="15" customHeight="1" x14ac:dyDescent="0.2">
      <c r="A38" s="36" t="s">
        <v>27</v>
      </c>
      <c r="B38" s="27"/>
      <c r="C38" s="157" t="s">
        <v>55</v>
      </c>
      <c r="D38" s="157"/>
      <c r="E38" s="69">
        <f>SUM(' 1- podrobný rozpis Průchodní'!E38+'1-podrobný rozpis Nábřežní'!E38+'1-podrobný rozpis B.Němcové'!E38+'1 podrobný rozpis ŠJ'!E38)</f>
        <v>0</v>
      </c>
      <c r="F38" s="69">
        <f>SUM(' 1- podrobný rozpis Průchodní'!F38+'1-podrobný rozpis Nábřežní'!F38+'1-podrobný rozpis B.Němcové'!F38+'1 podrobný rozpis ŠJ'!F38)</f>
        <v>0</v>
      </c>
      <c r="G38" s="93">
        <f>SUM(' 1- podrobný rozpis Průchodní'!G38+'1-podrobný rozpis Nábřežní'!G38+'1-podrobný rozpis B.Němcové'!G38+'1 podrobný rozpis ŠJ'!G38)</f>
        <v>0</v>
      </c>
    </row>
    <row r="39" spans="1:7" ht="15" customHeight="1" x14ac:dyDescent="0.2">
      <c r="A39" s="36" t="s">
        <v>28</v>
      </c>
      <c r="B39" s="27"/>
      <c r="C39" s="101" t="s">
        <v>56</v>
      </c>
      <c r="D39" s="101"/>
      <c r="E39" s="105">
        <f>SUM(E40:E49)</f>
        <v>77921</v>
      </c>
      <c r="F39" s="106">
        <f>SUM(F40:F49)</f>
        <v>84540</v>
      </c>
      <c r="G39" s="105">
        <f>SUM(G40:G49)</f>
        <v>87652</v>
      </c>
    </row>
    <row r="40" spans="1:7" ht="15" customHeight="1" x14ac:dyDescent="0.2">
      <c r="A40" s="36" t="s">
        <v>29</v>
      </c>
      <c r="B40" s="27"/>
      <c r="C40" s="28" t="s">
        <v>35</v>
      </c>
      <c r="D40" s="87" t="s">
        <v>42</v>
      </c>
      <c r="E40" s="69">
        <f>SUM(' 1- podrobný rozpis Průchodní'!E40+'1-podrobný rozpis Nábřežní'!E40+'1-podrobný rozpis B.Němcové'!E40+'1 podrobný rozpis ŠJ'!E40)</f>
        <v>10153</v>
      </c>
      <c r="F40" s="69">
        <f>SUM(' 1- podrobný rozpis Průchodní'!F40+'1-podrobný rozpis Nábřežní'!F40+'1-podrobný rozpis B.Němcové'!F40+'1 podrobný rozpis ŠJ'!F40)</f>
        <v>10338</v>
      </c>
      <c r="G40" s="93">
        <f>SUM(' 1- podrobný rozpis Průchodní'!G40+'1-podrobný rozpis Nábřežní'!G40+'1-podrobný rozpis B.Němcové'!G40+'1 podrobný rozpis ŠJ'!G40)</f>
        <v>9890</v>
      </c>
    </row>
    <row r="41" spans="1:7" ht="15" customHeight="1" x14ac:dyDescent="0.2">
      <c r="A41" s="36"/>
      <c r="B41" s="37"/>
      <c r="C41" s="294"/>
      <c r="D41" s="295" t="s">
        <v>170</v>
      </c>
      <c r="E41" s="69">
        <v>0</v>
      </c>
      <c r="F41" s="69">
        <v>600</v>
      </c>
      <c r="G41" s="93">
        <v>600</v>
      </c>
    </row>
    <row r="42" spans="1:7" ht="15" customHeight="1" x14ac:dyDescent="0.2">
      <c r="A42" s="36" t="s">
        <v>30</v>
      </c>
      <c r="B42" s="37"/>
      <c r="C42" s="37"/>
      <c r="D42" s="53" t="s">
        <v>43</v>
      </c>
      <c r="E42" s="69">
        <f>SUM(' 1- podrobný rozpis Průchodní'!E41+'1-podrobný rozpis Nábřežní'!E42+'1-podrobný rozpis B.Němcové'!E41+'1 podrobný rozpis ŠJ'!E41)</f>
        <v>2165</v>
      </c>
      <c r="F42" s="69">
        <f>SUM(' 1- podrobný rozpis Průchodní'!F41+'1-podrobný rozpis Nábřežní'!F42+'1-podrobný rozpis B.Němcové'!F41+'1 podrobný rozpis ŠJ'!F41)</f>
        <v>1965</v>
      </c>
      <c r="G42" s="93">
        <f>SUM(' 1- podrobný rozpis Průchodní'!G41+'1-podrobný rozpis Nábřežní'!G42+'1-podrobný rozpis B.Němcové'!G41+'1 podrobný rozpis ŠJ'!G41)</f>
        <v>1965</v>
      </c>
    </row>
    <row r="43" spans="1:7" ht="15" customHeight="1" x14ac:dyDescent="0.2">
      <c r="A43" s="36" t="s">
        <v>31</v>
      </c>
      <c r="B43" s="38"/>
      <c r="C43" s="38"/>
      <c r="D43" s="53" t="s">
        <v>90</v>
      </c>
      <c r="E43" s="69">
        <f>SUM(' 1- podrobný rozpis Průchodní'!E42+'1-podrobný rozpis Nábřežní'!E43+'1-podrobný rozpis B.Němcové'!E42+'1 podrobný rozpis ŠJ'!E42)</f>
        <v>1870</v>
      </c>
      <c r="F43" s="69">
        <f>SUM(' 1- podrobný rozpis Průchodní'!F42+'1-podrobný rozpis Nábřežní'!F43+'1-podrobný rozpis B.Němcové'!F42+'1 podrobný rozpis ŠJ'!F42)</f>
        <v>1990</v>
      </c>
      <c r="G43" s="93">
        <f>SUM(' 1- podrobný rozpis Průchodní'!G42+'1-podrobný rozpis Nábřežní'!G43+'1-podrobný rozpis B.Němcové'!G42+'1 podrobný rozpis ŠJ'!G42)</f>
        <v>1850</v>
      </c>
    </row>
    <row r="44" spans="1:7" ht="15" customHeight="1" x14ac:dyDescent="0.2">
      <c r="A44" s="36"/>
      <c r="B44" s="38"/>
      <c r="C44" s="38"/>
      <c r="D44" s="53" t="s">
        <v>171</v>
      </c>
      <c r="E44" s="69">
        <v>0</v>
      </c>
      <c r="F44" s="69">
        <v>0</v>
      </c>
      <c r="G44" s="93">
        <v>3600</v>
      </c>
    </row>
    <row r="45" spans="1:7" ht="15" customHeight="1" x14ac:dyDescent="0.2">
      <c r="A45" s="36" t="s">
        <v>110</v>
      </c>
      <c r="B45" s="38"/>
      <c r="C45" s="38"/>
      <c r="D45" s="53" t="s">
        <v>109</v>
      </c>
      <c r="E45" s="69">
        <f>' 1- podrobný rozpis Průchodní'!E43+'1-podrobný rozpis Nábřežní'!E45+'1-podrobný rozpis B.Němcové'!E43+'1 podrobný rozpis ŠJ'!E43</f>
        <v>350</v>
      </c>
      <c r="F45" s="127">
        <f>' 1- podrobný rozpis Průchodní'!F43+'1-podrobný rozpis Nábřežní'!F45+'1-podrobný rozpis B.Němcové'!F43+'1 podrobný rozpis ŠJ'!F43</f>
        <v>350</v>
      </c>
      <c r="G45" s="128">
        <f>' 1- podrobný rozpis Průchodní'!G43+'1-podrobný rozpis Nábřežní'!G45+'1-podrobný rozpis B.Němcové'!G43+'1 podrobný rozpis ŠJ'!G43</f>
        <v>350</v>
      </c>
    </row>
    <row r="46" spans="1:7" ht="15" customHeight="1" x14ac:dyDescent="0.2">
      <c r="A46" s="36" t="s">
        <v>32</v>
      </c>
      <c r="B46" s="38"/>
      <c r="C46" s="38"/>
      <c r="D46" s="53" t="s">
        <v>78</v>
      </c>
      <c r="E46" s="69">
        <f>' 1- podrobný rozpis Průchodní'!E44+'1-podrobný rozpis Nábřežní'!E46+'1-podrobný rozpis B.Němcové'!E44+'1 podrobný rozpis ŠJ'!E44</f>
        <v>63383</v>
      </c>
      <c r="F46" s="69">
        <f>SUM(' 1- podrobný rozpis Průchodní'!F44+'1-podrobný rozpis Nábřežní'!F46+'1-podrobný rozpis B.Němcové'!F43+'1 podrobný rozpis ŠJ'!F43)</f>
        <v>47706</v>
      </c>
      <c r="G46" s="93">
        <f>SUM(' 1- podrobný rozpis Průchodní'!G44+'1-podrobný rozpis Nábřežní'!G46+'1-podrobný rozpis B.Němcové'!G43+'1 podrobný rozpis ŠJ'!G43)</f>
        <v>47706</v>
      </c>
    </row>
    <row r="47" spans="1:7" ht="15" customHeight="1" x14ac:dyDescent="0.2">
      <c r="A47" s="36" t="s">
        <v>83</v>
      </c>
      <c r="B47" s="38"/>
      <c r="C47" s="38"/>
      <c r="D47" s="53" t="s">
        <v>79</v>
      </c>
      <c r="E47" s="69">
        <f>SUM(' 1- podrobný rozpis Průchodní'!E45+'1-podrobný rozpis Nábřežní'!E47+'1-podrobný rozpis B.Němcové'!E45+'1 podrobný rozpis ŠJ'!E45)</f>
        <v>0</v>
      </c>
      <c r="F47" s="69">
        <f>SUM(' 1- podrobný rozpis Průchodní'!F45+'1-podrobný rozpis Nábřežní'!F47+'1-podrobný rozpis B.Němcové'!F44+'1 podrobný rozpis ŠJ'!F44)</f>
        <v>19873</v>
      </c>
      <c r="G47" s="93">
        <f>SUM(' 1- podrobný rozpis Průchodní'!G45+'1-podrobný rozpis Nábřežní'!G47+'1-podrobný rozpis B.Němcové'!G44+'1 podrobný rozpis ŠJ'!G44)</f>
        <v>19873</v>
      </c>
    </row>
    <row r="48" spans="1:7" ht="15" customHeight="1" x14ac:dyDescent="0.2">
      <c r="A48" s="36" t="s">
        <v>84</v>
      </c>
      <c r="B48" s="38"/>
      <c r="C48" s="38"/>
      <c r="D48" s="53" t="s">
        <v>80</v>
      </c>
      <c r="E48" s="69">
        <f>SUM(' 1- podrobný rozpis Průchodní'!E46+'1-podrobný rozpis Nábřežní'!E48+'1-podrobný rozpis B.Němcové'!E45+'1 podrobný rozpis ŠJ'!E45)</f>
        <v>0</v>
      </c>
      <c r="F48" s="69">
        <f>SUM(' 1- podrobný rozpis Průchodní'!F46+'1-podrobný rozpis Nábřežní'!F48+'1-podrobný rozpis B.Němcové'!F45+'1 podrobný rozpis ŠJ'!F45)</f>
        <v>1718</v>
      </c>
      <c r="G48" s="93">
        <f>SUM(' 1- podrobný rozpis Průchodní'!G46+'1-podrobný rozpis Nábřežní'!G48+'1-podrobný rozpis B.Němcové'!G45+'1 podrobný rozpis ŠJ'!G45)</f>
        <v>1718</v>
      </c>
    </row>
    <row r="49" spans="1:8" ht="15" customHeight="1" thickBot="1" x14ac:dyDescent="0.25">
      <c r="A49" s="36" t="s">
        <v>85</v>
      </c>
      <c r="B49" s="38"/>
      <c r="C49" s="38"/>
      <c r="D49" s="54" t="s">
        <v>81</v>
      </c>
      <c r="E49" s="69">
        <f>SUM(' 1- podrobný rozpis Průchodní'!E47+'1-podrobný rozpis Nábřežní'!E49+'1-podrobný rozpis B.Němcové'!E46+'1 podrobný rozpis ŠJ'!E46)</f>
        <v>0</v>
      </c>
      <c r="F49" s="69">
        <f>SUM(' 1- podrobný rozpis Průchodní'!F47+'1-podrobný rozpis Nábřežní'!F49+'1-podrobný rozpis B.Němcové'!F46+'1 podrobný rozpis ŠJ'!F46)</f>
        <v>0</v>
      </c>
      <c r="G49" s="129">
        <f>SUM(' 1- podrobný rozpis Průchodní'!G47+'1-podrobný rozpis Nábřežní'!G49+'1-podrobný rozpis B.Němcové'!G46+'1 podrobný rozpis ŠJ'!G46)</f>
        <v>100</v>
      </c>
    </row>
    <row r="50" spans="1:8" ht="13.5" thickBot="1" x14ac:dyDescent="0.25">
      <c r="A50" s="39" t="s">
        <v>86</v>
      </c>
      <c r="B50" s="158" t="s">
        <v>59</v>
      </c>
      <c r="C50" s="158"/>
      <c r="D50" s="159"/>
      <c r="E50" s="95">
        <f>E29-E11</f>
        <v>0</v>
      </c>
      <c r="F50" s="95">
        <f>F29-F11</f>
        <v>0</v>
      </c>
      <c r="G50" s="95">
        <f>G29-G11</f>
        <v>0</v>
      </c>
    </row>
    <row r="51" spans="1:8" ht="12.75" customHeight="1" x14ac:dyDescent="0.2">
      <c r="A51" s="160" t="s">
        <v>45</v>
      </c>
      <c r="B51" s="161"/>
      <c r="C51" s="161"/>
      <c r="D51" s="161"/>
      <c r="E51" s="161"/>
      <c r="F51" s="161"/>
      <c r="G51" s="161"/>
    </row>
    <row r="52" spans="1:8" x14ac:dyDescent="0.2">
      <c r="A52" s="40"/>
      <c r="B52" s="40"/>
      <c r="C52" s="40"/>
      <c r="D52" s="40"/>
      <c r="E52" s="40"/>
      <c r="F52" s="40"/>
      <c r="G52" s="40"/>
    </row>
    <row r="53" spans="1:8" x14ac:dyDescent="0.2">
      <c r="A53" s="40"/>
      <c r="B53" s="40"/>
      <c r="C53" s="40"/>
      <c r="D53" s="40"/>
      <c r="E53" s="41"/>
      <c r="F53" s="41"/>
      <c r="G53" s="41"/>
    </row>
    <row r="54" spans="1:8" x14ac:dyDescent="0.2">
      <c r="A54" s="42" t="s">
        <v>164</v>
      </c>
      <c r="B54" s="42"/>
      <c r="C54" s="42"/>
      <c r="D54" s="90"/>
      <c r="E54" s="152"/>
      <c r="F54" s="151"/>
      <c r="G54" s="151"/>
    </row>
    <row r="55" spans="1:8" ht="15.75" x14ac:dyDescent="0.25">
      <c r="A55" s="42"/>
      <c r="B55" s="42"/>
      <c r="C55" s="42"/>
      <c r="D55" s="42"/>
      <c r="E55" s="150"/>
      <c r="F55" s="151"/>
      <c r="G55" s="151"/>
    </row>
    <row r="56" spans="1:8" x14ac:dyDescent="0.2">
      <c r="A56" s="232" t="s">
        <v>165</v>
      </c>
      <c r="B56" s="290"/>
      <c r="C56" s="290"/>
      <c r="D56" s="290"/>
      <c r="E56" s="91"/>
      <c r="F56" s="91"/>
      <c r="G56" s="91"/>
    </row>
    <row r="57" spans="1:8" ht="12.75" customHeight="1" x14ac:dyDescent="0.2">
      <c r="A57" s="291"/>
      <c r="B57" s="291"/>
      <c r="C57" s="291"/>
      <c r="D57" s="291"/>
      <c r="E57" s="153"/>
      <c r="F57" s="154"/>
      <c r="G57" s="154"/>
    </row>
    <row r="58" spans="1:8" x14ac:dyDescent="0.2">
      <c r="A58" s="232" t="s">
        <v>108</v>
      </c>
      <c r="B58" s="290"/>
      <c r="C58" s="290" t="s">
        <v>166</v>
      </c>
      <c r="D58" s="290"/>
      <c r="E58" s="154"/>
      <c r="F58" s="154"/>
      <c r="G58" s="154"/>
    </row>
    <row r="59" spans="1:8" x14ac:dyDescent="0.2">
      <c r="A59" s="3"/>
      <c r="B59" s="3"/>
      <c r="C59" s="3"/>
      <c r="D59" s="3"/>
      <c r="E59" s="154"/>
      <c r="F59" s="154"/>
      <c r="G59" s="154"/>
    </row>
    <row r="60" spans="1:8" x14ac:dyDescent="0.2">
      <c r="A60" s="7"/>
      <c r="B60" s="7"/>
      <c r="C60" s="7"/>
      <c r="D60" s="7"/>
      <c r="E60" s="7"/>
      <c r="F60" s="7"/>
      <c r="G60" s="7"/>
    </row>
    <row r="61" spans="1:8" x14ac:dyDescent="0.2">
      <c r="A61" s="4"/>
      <c r="B61" s="4"/>
      <c r="C61" s="4"/>
      <c r="D61" s="4"/>
      <c r="E61" s="4"/>
      <c r="F61" s="4"/>
      <c r="G61" s="4"/>
    </row>
    <row r="62" spans="1:8" ht="99.95" customHeight="1" x14ac:dyDescent="0.2">
      <c r="A62" s="4"/>
      <c r="B62" s="4"/>
      <c r="C62" s="4"/>
      <c r="D62" s="4"/>
      <c r="E62" s="4"/>
      <c r="F62" s="4"/>
      <c r="G62" s="4"/>
      <c r="H62" s="4"/>
    </row>
    <row r="63" spans="1:8" x14ac:dyDescent="0.2">
      <c r="A63" s="4"/>
      <c r="B63" s="4"/>
      <c r="C63" s="4"/>
      <c r="D63" s="4"/>
      <c r="E63" s="4"/>
      <c r="F63" s="4"/>
      <c r="G63" s="4"/>
      <c r="H63" s="4"/>
    </row>
    <row r="64" spans="1:8" x14ac:dyDescent="0.2">
      <c r="A64" s="4"/>
      <c r="B64" s="4"/>
      <c r="C64" s="4"/>
      <c r="D64" s="4"/>
      <c r="E64" s="4"/>
      <c r="F64" s="4"/>
      <c r="G64" s="4"/>
      <c r="H64" s="4"/>
    </row>
    <row r="65" spans="1:34" ht="12.75" customHeight="1" x14ac:dyDescent="0.2">
      <c r="A65" s="4"/>
      <c r="B65" s="4"/>
      <c r="C65" s="4"/>
      <c r="D65" s="4"/>
      <c r="E65" s="4"/>
      <c r="F65" s="4"/>
      <c r="G65" s="4"/>
      <c r="H65" s="4"/>
    </row>
    <row r="66" spans="1:34" x14ac:dyDescent="0.2">
      <c r="H66" s="4"/>
    </row>
    <row r="67" spans="1:34" x14ac:dyDescent="0.2">
      <c r="H67" s="4"/>
    </row>
    <row r="68" spans="1:34" x14ac:dyDescent="0.2">
      <c r="H68" s="4"/>
    </row>
    <row r="69" spans="1:34" x14ac:dyDescent="0.2">
      <c r="H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x14ac:dyDescent="0.2"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x14ac:dyDescent="0.2"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x14ac:dyDescent="0.2"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"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"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"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"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">
      <c r="I77" s="4"/>
    </row>
    <row r="86" ht="13.5" customHeight="1" x14ac:dyDescent="0.2"/>
    <row r="87" ht="13.5" customHeight="1" x14ac:dyDescent="0.2"/>
  </sheetData>
  <mergeCells count="5">
    <mergeCell ref="A5:G5"/>
    <mergeCell ref="A7:D7"/>
    <mergeCell ref="A8:D10"/>
    <mergeCell ref="F8:G8"/>
    <mergeCell ref="E10:G10"/>
  </mergeCells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AH85"/>
  <sheetViews>
    <sheetView topLeftCell="A16" zoomScale="106" zoomScaleNormal="106" workbookViewId="0">
      <selection activeCell="G14" sqref="G14"/>
    </sheetView>
  </sheetViews>
  <sheetFormatPr defaultRowHeight="12.75" x14ac:dyDescent="0.2"/>
  <cols>
    <col min="1" max="1" width="3.28515625" customWidth="1"/>
    <col min="2" max="2" width="2.85546875" customWidth="1"/>
    <col min="3" max="3" width="7.42578125" customWidth="1"/>
    <col min="4" max="4" width="38" customWidth="1"/>
    <col min="5" max="7" width="12.7109375" customWidth="1"/>
  </cols>
  <sheetData>
    <row r="1" spans="1:8" ht="21" x14ac:dyDescent="0.4">
      <c r="A1" s="321" t="s">
        <v>113</v>
      </c>
      <c r="B1" s="321"/>
      <c r="C1" s="321"/>
      <c r="D1" s="321"/>
      <c r="E1" s="321"/>
      <c r="F1" s="321"/>
      <c r="G1" s="321"/>
      <c r="H1" s="5"/>
    </row>
    <row r="2" spans="1:8" ht="16.5" x14ac:dyDescent="0.35">
      <c r="A2" s="322" t="s">
        <v>95</v>
      </c>
      <c r="B2" s="322"/>
      <c r="C2" s="322"/>
      <c r="D2" s="322"/>
      <c r="E2" s="322"/>
      <c r="F2" s="322"/>
      <c r="G2" s="322"/>
      <c r="H2" s="6"/>
    </row>
    <row r="4" spans="1:8" x14ac:dyDescent="0.2">
      <c r="A4" s="170" t="s">
        <v>96</v>
      </c>
      <c r="B4" s="170"/>
      <c r="C4" s="170"/>
      <c r="D4" s="170"/>
    </row>
    <row r="5" spans="1:8" ht="20.100000000000001" customHeight="1" x14ac:dyDescent="0.2">
      <c r="A5" s="303" t="s">
        <v>118</v>
      </c>
      <c r="B5" s="304"/>
      <c r="C5" s="304"/>
      <c r="D5" s="304"/>
      <c r="E5" s="304"/>
      <c r="F5" s="304"/>
      <c r="G5" s="305"/>
    </row>
    <row r="6" spans="1:8" ht="12.75" customHeight="1" x14ac:dyDescent="0.25">
      <c r="A6" s="1" t="s">
        <v>13</v>
      </c>
      <c r="C6" s="2"/>
      <c r="E6" s="2"/>
    </row>
    <row r="7" spans="1:8" ht="16.5" thickBot="1" x14ac:dyDescent="0.3">
      <c r="A7" s="323"/>
      <c r="B7" s="323"/>
      <c r="C7" s="323"/>
      <c r="D7" s="323"/>
    </row>
    <row r="8" spans="1:8" ht="37.5" customHeight="1" thickBot="1" x14ac:dyDescent="0.25">
      <c r="A8" s="324" t="s">
        <v>1</v>
      </c>
      <c r="B8" s="325"/>
      <c r="C8" s="325"/>
      <c r="D8" s="326"/>
      <c r="E8" s="237">
        <v>2024</v>
      </c>
      <c r="F8" s="329">
        <v>2025</v>
      </c>
      <c r="G8" s="330"/>
    </row>
    <row r="9" spans="1:8" ht="13.5" customHeight="1" thickBot="1" x14ac:dyDescent="0.25">
      <c r="A9" s="327"/>
      <c r="B9" s="311"/>
      <c r="C9" s="311"/>
      <c r="D9" s="312"/>
      <c r="E9" s="172" t="s">
        <v>115</v>
      </c>
      <c r="F9" s="173" t="s">
        <v>116</v>
      </c>
      <c r="G9" s="238" t="s">
        <v>119</v>
      </c>
    </row>
    <row r="10" spans="1:8" ht="13.5" thickBot="1" x14ac:dyDescent="0.25">
      <c r="A10" s="328"/>
      <c r="B10" s="314"/>
      <c r="C10" s="314"/>
      <c r="D10" s="315"/>
      <c r="E10" s="318" t="s">
        <v>33</v>
      </c>
      <c r="F10" s="319"/>
      <c r="G10" s="331"/>
    </row>
    <row r="11" spans="1:8" ht="15.75" customHeight="1" thickBot="1" x14ac:dyDescent="0.25">
      <c r="A11" s="239" t="s">
        <v>2</v>
      </c>
      <c r="B11" s="21" t="s">
        <v>34</v>
      </c>
      <c r="C11" s="21"/>
      <c r="D11" s="21"/>
      <c r="E11" s="55">
        <f>E13+E14+E15+E16+E17+E18+E21+E22+E23+E24+E25+E26+E27+E28</f>
        <v>19342</v>
      </c>
      <c r="F11" s="55">
        <f>F13+F14+F15+F16+F17+F18+F21+F22+F23+F24+F25+F26+F27+F28</f>
        <v>20485</v>
      </c>
      <c r="G11" s="240">
        <f>G13+G14+G15+G16+G17+G18+G21+G22+G23+G24+G25+G26+G27+G28</f>
        <v>20288</v>
      </c>
    </row>
    <row r="12" spans="1:8" ht="12.75" customHeight="1" thickTop="1" x14ac:dyDescent="0.2">
      <c r="A12" s="241" t="s">
        <v>35</v>
      </c>
      <c r="B12" s="23"/>
      <c r="C12" s="24"/>
      <c r="D12" s="24"/>
      <c r="E12" s="56"/>
      <c r="F12" s="57"/>
      <c r="G12" s="242"/>
    </row>
    <row r="13" spans="1:8" ht="15" customHeight="1" x14ac:dyDescent="0.2">
      <c r="A13" s="243" t="s">
        <v>0</v>
      </c>
      <c r="B13" s="26"/>
      <c r="C13" s="27" t="s">
        <v>87</v>
      </c>
      <c r="D13" s="27"/>
      <c r="E13" s="166">
        <v>400</v>
      </c>
      <c r="F13" s="144">
        <v>490</v>
      </c>
      <c r="G13" s="244">
        <v>522</v>
      </c>
    </row>
    <row r="14" spans="1:8" ht="15" customHeight="1" x14ac:dyDescent="0.2">
      <c r="A14" s="243" t="s">
        <v>3</v>
      </c>
      <c r="B14" s="26"/>
      <c r="C14" s="27" t="s">
        <v>88</v>
      </c>
      <c r="D14" s="27"/>
      <c r="E14" s="117">
        <v>1431</v>
      </c>
      <c r="F14" s="168">
        <v>1400</v>
      </c>
      <c r="G14" s="245">
        <v>1220</v>
      </c>
    </row>
    <row r="15" spans="1:8" ht="15" customHeight="1" x14ac:dyDescent="0.2">
      <c r="A15" s="243" t="s">
        <v>4</v>
      </c>
      <c r="B15" s="26"/>
      <c r="C15" s="27" t="s">
        <v>47</v>
      </c>
      <c r="D15" s="27"/>
      <c r="E15" s="167">
        <v>525</v>
      </c>
      <c r="F15" s="145">
        <v>490</v>
      </c>
      <c r="G15" s="246">
        <v>490</v>
      </c>
    </row>
    <row r="16" spans="1:8" ht="15" customHeight="1" x14ac:dyDescent="0.2">
      <c r="A16" s="243" t="s">
        <v>5</v>
      </c>
      <c r="B16" s="26"/>
      <c r="C16" s="27" t="s">
        <v>46</v>
      </c>
      <c r="D16" s="27"/>
      <c r="E16" s="117">
        <v>12</v>
      </c>
      <c r="F16" s="146">
        <v>20</v>
      </c>
      <c r="G16" s="247">
        <v>20</v>
      </c>
    </row>
    <row r="17" spans="1:10" ht="15" customHeight="1" x14ac:dyDescent="0.2">
      <c r="A17" s="243" t="s">
        <v>6</v>
      </c>
      <c r="B17" s="26"/>
      <c r="C17" s="27" t="s">
        <v>48</v>
      </c>
      <c r="D17" s="27"/>
      <c r="E17" s="118">
        <v>300</v>
      </c>
      <c r="F17" s="146">
        <v>598</v>
      </c>
      <c r="G17" s="247">
        <v>605</v>
      </c>
    </row>
    <row r="18" spans="1:10" ht="15" customHeight="1" x14ac:dyDescent="0.2">
      <c r="A18" s="243" t="s">
        <v>7</v>
      </c>
      <c r="B18" s="26"/>
      <c r="C18" s="101" t="s">
        <v>36</v>
      </c>
      <c r="D18" s="101"/>
      <c r="E18" s="119">
        <f>SUM(E19:E20)</f>
        <v>11821</v>
      </c>
      <c r="F18" s="102">
        <f>SUM(F19:F20)</f>
        <v>12212</v>
      </c>
      <c r="G18" s="248">
        <f>SUM(G19:G20)</f>
        <v>12212</v>
      </c>
    </row>
    <row r="19" spans="1:10" ht="15" customHeight="1" x14ac:dyDescent="0.2">
      <c r="A19" s="243" t="s">
        <v>8</v>
      </c>
      <c r="B19" s="26"/>
      <c r="C19" s="28" t="s">
        <v>35</v>
      </c>
      <c r="D19" s="27" t="s">
        <v>37</v>
      </c>
      <c r="E19" s="118">
        <v>11759</v>
      </c>
      <c r="F19" s="71">
        <v>12112</v>
      </c>
      <c r="G19" s="249">
        <v>12112</v>
      </c>
      <c r="J19" s="88"/>
    </row>
    <row r="20" spans="1:10" ht="15" customHeight="1" x14ac:dyDescent="0.2">
      <c r="A20" s="243" t="s">
        <v>9</v>
      </c>
      <c r="B20" s="26"/>
      <c r="C20" s="27"/>
      <c r="D20" s="27" t="s">
        <v>38</v>
      </c>
      <c r="E20" s="117">
        <v>62</v>
      </c>
      <c r="F20" s="69">
        <v>100</v>
      </c>
      <c r="G20" s="250">
        <v>100</v>
      </c>
      <c r="J20" s="88"/>
    </row>
    <row r="21" spans="1:10" ht="15" customHeight="1" x14ac:dyDescent="0.2">
      <c r="A21" s="243" t="s">
        <v>10</v>
      </c>
      <c r="B21" s="26"/>
      <c r="C21" s="27" t="s">
        <v>49</v>
      </c>
      <c r="D21" s="27"/>
      <c r="E21" s="117">
        <v>3740</v>
      </c>
      <c r="F21" s="69">
        <v>3853</v>
      </c>
      <c r="G21" s="250">
        <v>3853</v>
      </c>
    </row>
    <row r="22" spans="1:10" ht="15" customHeight="1" x14ac:dyDescent="0.2">
      <c r="A22" s="243" t="s">
        <v>11</v>
      </c>
      <c r="B22" s="26"/>
      <c r="C22" s="27" t="s">
        <v>50</v>
      </c>
      <c r="D22" s="27"/>
      <c r="E22" s="117">
        <v>35</v>
      </c>
      <c r="F22" s="69">
        <v>36</v>
      </c>
      <c r="G22" s="250">
        <v>36</v>
      </c>
    </row>
    <row r="23" spans="1:10" ht="15" customHeight="1" x14ac:dyDescent="0.2">
      <c r="A23" s="243" t="s">
        <v>12</v>
      </c>
      <c r="B23" s="26"/>
      <c r="C23" s="27" t="s">
        <v>89</v>
      </c>
      <c r="D23" s="27"/>
      <c r="E23" s="117">
        <v>238</v>
      </c>
      <c r="F23" s="69">
        <v>245</v>
      </c>
      <c r="G23" s="250">
        <v>245</v>
      </c>
    </row>
    <row r="24" spans="1:10" ht="15" customHeight="1" x14ac:dyDescent="0.2">
      <c r="A24" s="243" t="s">
        <v>14</v>
      </c>
      <c r="B24" s="26"/>
      <c r="C24" s="27" t="s">
        <v>58</v>
      </c>
      <c r="D24" s="27"/>
      <c r="E24" s="117">
        <v>0</v>
      </c>
      <c r="F24" s="69">
        <v>0</v>
      </c>
      <c r="G24" s="251"/>
    </row>
    <row r="25" spans="1:10" ht="15" customHeight="1" x14ac:dyDescent="0.2">
      <c r="A25" s="243" t="s">
        <v>15</v>
      </c>
      <c r="B25" s="26"/>
      <c r="C25" s="29" t="s">
        <v>39</v>
      </c>
      <c r="D25" s="27"/>
      <c r="E25" s="117">
        <v>0</v>
      </c>
      <c r="F25" s="69">
        <v>0</v>
      </c>
      <c r="G25" s="251"/>
    </row>
    <row r="26" spans="1:10" ht="15" customHeight="1" x14ac:dyDescent="0.2">
      <c r="A26" s="243" t="s">
        <v>16</v>
      </c>
      <c r="B26" s="30"/>
      <c r="C26" s="31" t="s">
        <v>51</v>
      </c>
      <c r="D26" s="31"/>
      <c r="E26" s="117">
        <v>30</v>
      </c>
      <c r="F26" s="69">
        <v>30</v>
      </c>
      <c r="G26" s="251"/>
    </row>
    <row r="27" spans="1:10" ht="15" customHeight="1" x14ac:dyDescent="0.2">
      <c r="A27" s="243" t="s">
        <v>17</v>
      </c>
      <c r="B27" s="30"/>
      <c r="C27" s="31" t="s">
        <v>52</v>
      </c>
      <c r="D27" s="31"/>
      <c r="E27" s="117">
        <v>715</v>
      </c>
      <c r="F27" s="69">
        <v>715</v>
      </c>
      <c r="G27" s="251">
        <v>715</v>
      </c>
    </row>
    <row r="28" spans="1:10" ht="15" customHeight="1" thickBot="1" x14ac:dyDescent="0.25">
      <c r="A28" s="243" t="s">
        <v>18</v>
      </c>
      <c r="B28" s="30"/>
      <c r="C28" s="31" t="s">
        <v>60</v>
      </c>
      <c r="D28" s="31"/>
      <c r="E28" s="120">
        <v>95</v>
      </c>
      <c r="F28" s="73">
        <v>396</v>
      </c>
      <c r="G28" s="252">
        <v>370</v>
      </c>
    </row>
    <row r="29" spans="1:10" ht="15" thickBot="1" x14ac:dyDescent="0.25">
      <c r="A29" s="253" t="s">
        <v>19</v>
      </c>
      <c r="B29" s="254" t="s">
        <v>40</v>
      </c>
      <c r="C29" s="254"/>
      <c r="D29" s="255"/>
      <c r="E29" s="256">
        <f>SUM(E31+E34+E36+E35+E37+E38+E39)</f>
        <v>19342</v>
      </c>
      <c r="F29" s="256">
        <f>SUM(F31+F34+F36+F35+F37+F38+F39)</f>
        <v>20485</v>
      </c>
      <c r="G29" s="257">
        <f>SUM(G31+G34+G36+G35+G37+G38+G39)</f>
        <v>20288</v>
      </c>
    </row>
    <row r="30" spans="1:10" ht="12.75" customHeight="1" x14ac:dyDescent="0.2">
      <c r="A30" s="35" t="s">
        <v>35</v>
      </c>
      <c r="B30" s="31"/>
      <c r="C30" s="259"/>
      <c r="D30" s="260"/>
      <c r="E30" s="261"/>
      <c r="F30" s="261"/>
      <c r="G30" s="262"/>
    </row>
    <row r="31" spans="1:10" ht="15" customHeight="1" x14ac:dyDescent="0.2">
      <c r="A31" s="36" t="s">
        <v>20</v>
      </c>
      <c r="B31" s="27"/>
      <c r="C31" s="263" t="s">
        <v>41</v>
      </c>
      <c r="D31" s="104"/>
      <c r="E31" s="98">
        <f>SUM(E32:E33)</f>
        <v>140</v>
      </c>
      <c r="F31" s="98">
        <f>SUM(F32:F33)</f>
        <v>176</v>
      </c>
      <c r="G31" s="264">
        <f>SUM(G32:G33)</f>
        <v>176</v>
      </c>
    </row>
    <row r="32" spans="1:10" ht="15" customHeight="1" x14ac:dyDescent="0.2">
      <c r="A32" s="36" t="s">
        <v>21</v>
      </c>
      <c r="B32" s="27"/>
      <c r="C32" s="265" t="s">
        <v>121</v>
      </c>
      <c r="D32" s="156"/>
      <c r="E32" s="72">
        <v>140</v>
      </c>
      <c r="F32" s="79">
        <v>176</v>
      </c>
      <c r="G32" s="266">
        <v>176</v>
      </c>
    </row>
    <row r="33" spans="1:10" ht="15" customHeight="1" x14ac:dyDescent="0.2">
      <c r="A33" s="36" t="s">
        <v>22</v>
      </c>
      <c r="B33" s="27"/>
      <c r="C33" s="265"/>
      <c r="D33" s="156" t="s">
        <v>44</v>
      </c>
      <c r="E33" s="70">
        <v>0</v>
      </c>
      <c r="F33" s="80">
        <v>0</v>
      </c>
      <c r="G33" s="251">
        <v>0</v>
      </c>
    </row>
    <row r="34" spans="1:10" ht="15" customHeight="1" x14ac:dyDescent="0.2">
      <c r="A34" s="36" t="s">
        <v>23</v>
      </c>
      <c r="B34" s="27"/>
      <c r="C34" s="267" t="s">
        <v>57</v>
      </c>
      <c r="D34" s="156"/>
      <c r="E34" s="70">
        <v>47</v>
      </c>
      <c r="F34" s="80">
        <v>51</v>
      </c>
      <c r="G34" s="251">
        <v>51</v>
      </c>
    </row>
    <row r="35" spans="1:10" ht="15" customHeight="1" x14ac:dyDescent="0.2">
      <c r="A35" s="36" t="s">
        <v>24</v>
      </c>
      <c r="B35" s="27"/>
      <c r="C35" s="267" t="s">
        <v>82</v>
      </c>
      <c r="D35" s="156"/>
      <c r="E35" s="70">
        <v>0</v>
      </c>
      <c r="F35" s="80">
        <v>0</v>
      </c>
      <c r="G35" s="251">
        <v>0</v>
      </c>
    </row>
    <row r="36" spans="1:10" ht="15" customHeight="1" x14ac:dyDescent="0.2">
      <c r="A36" s="36" t="s">
        <v>25</v>
      </c>
      <c r="B36" s="27"/>
      <c r="C36" s="243" t="s">
        <v>53</v>
      </c>
      <c r="D36" s="27"/>
      <c r="E36" s="70">
        <v>0</v>
      </c>
      <c r="F36" s="80">
        <v>0</v>
      </c>
      <c r="G36" s="251">
        <v>0</v>
      </c>
    </row>
    <row r="37" spans="1:10" ht="15" customHeight="1" x14ac:dyDescent="0.2">
      <c r="A37" s="36" t="s">
        <v>26</v>
      </c>
      <c r="B37" s="27"/>
      <c r="C37" s="243" t="s">
        <v>54</v>
      </c>
      <c r="D37" s="27"/>
      <c r="E37" s="70">
        <v>0</v>
      </c>
      <c r="F37" s="80">
        <v>0</v>
      </c>
      <c r="G37" s="251">
        <v>0</v>
      </c>
    </row>
    <row r="38" spans="1:10" ht="15" customHeight="1" x14ac:dyDescent="0.2">
      <c r="A38" s="36" t="s">
        <v>27</v>
      </c>
      <c r="B38" s="27"/>
      <c r="C38" s="268" t="s">
        <v>55</v>
      </c>
      <c r="D38" s="157"/>
      <c r="E38" s="72">
        <v>0</v>
      </c>
      <c r="F38" s="79">
        <v>0</v>
      </c>
      <c r="G38" s="266">
        <v>0</v>
      </c>
    </row>
    <row r="39" spans="1:10" ht="15" customHeight="1" x14ac:dyDescent="0.2">
      <c r="A39" s="36" t="s">
        <v>28</v>
      </c>
      <c r="B39" s="27"/>
      <c r="C39" s="269" t="s">
        <v>56</v>
      </c>
      <c r="D39" s="101"/>
      <c r="E39" s="106">
        <f>SUM(E40:E47)</f>
        <v>19155</v>
      </c>
      <c r="F39" s="106">
        <f>SUM(F40:F47)</f>
        <v>20258</v>
      </c>
      <c r="G39" s="270">
        <f>SUM(G40:G47)</f>
        <v>20061</v>
      </c>
    </row>
    <row r="40" spans="1:10" ht="15" customHeight="1" x14ac:dyDescent="0.2">
      <c r="A40" s="36" t="s">
        <v>29</v>
      </c>
      <c r="B40" s="27"/>
      <c r="C40" s="271" t="s">
        <v>35</v>
      </c>
      <c r="D40" s="84" t="s">
        <v>42</v>
      </c>
      <c r="E40" s="121">
        <v>2211</v>
      </c>
      <c r="F40" s="79">
        <v>2277</v>
      </c>
      <c r="G40" s="272">
        <v>2100</v>
      </c>
      <c r="H40" s="88"/>
      <c r="J40" s="88"/>
    </row>
    <row r="41" spans="1:10" ht="15" customHeight="1" x14ac:dyDescent="0.2">
      <c r="A41" s="36" t="s">
        <v>30</v>
      </c>
      <c r="B41" s="37"/>
      <c r="C41" s="273"/>
      <c r="D41" s="85" t="s">
        <v>43</v>
      </c>
      <c r="E41" s="122">
        <v>715</v>
      </c>
      <c r="F41" s="80">
        <v>715</v>
      </c>
      <c r="G41" s="274">
        <v>715</v>
      </c>
      <c r="I41" s="88"/>
    </row>
    <row r="42" spans="1:10" ht="15" customHeight="1" x14ac:dyDescent="0.2">
      <c r="A42" s="36" t="s">
        <v>31</v>
      </c>
      <c r="B42" s="38"/>
      <c r="C42" s="275"/>
      <c r="D42" s="85" t="s">
        <v>90</v>
      </c>
      <c r="E42" s="122">
        <v>610</v>
      </c>
      <c r="F42" s="80">
        <v>710</v>
      </c>
      <c r="G42" s="274">
        <v>690</v>
      </c>
      <c r="I42" s="88"/>
      <c r="J42" s="88"/>
    </row>
    <row r="43" spans="1:10" ht="15" customHeight="1" x14ac:dyDescent="0.2">
      <c r="A43" s="36" t="s">
        <v>110</v>
      </c>
      <c r="B43" s="38"/>
      <c r="C43" s="275"/>
      <c r="D43" s="85" t="s">
        <v>109</v>
      </c>
      <c r="E43" s="122">
        <v>0</v>
      </c>
      <c r="F43" s="80">
        <v>0</v>
      </c>
      <c r="G43" s="274">
        <v>0</v>
      </c>
    </row>
    <row r="44" spans="1:10" ht="15" customHeight="1" x14ac:dyDescent="0.2">
      <c r="A44" s="36" t="s">
        <v>32</v>
      </c>
      <c r="B44" s="38"/>
      <c r="C44" s="275"/>
      <c r="D44" s="85" t="s">
        <v>78</v>
      </c>
      <c r="E44" s="123">
        <v>15619</v>
      </c>
      <c r="F44" s="80">
        <v>16556</v>
      </c>
      <c r="G44" s="274">
        <v>16556</v>
      </c>
    </row>
    <row r="45" spans="1:10" ht="15" customHeight="1" x14ac:dyDescent="0.2">
      <c r="A45" s="36" t="s">
        <v>83</v>
      </c>
      <c r="B45" s="38"/>
      <c r="C45" s="275"/>
      <c r="D45" s="85" t="s">
        <v>79</v>
      </c>
      <c r="E45" s="123">
        <v>0</v>
      </c>
      <c r="F45" s="80">
        <v>0</v>
      </c>
      <c r="G45" s="251">
        <v>0</v>
      </c>
    </row>
    <row r="46" spans="1:10" ht="15" customHeight="1" x14ac:dyDescent="0.2">
      <c r="A46" s="36" t="s">
        <v>84</v>
      </c>
      <c r="B46" s="38"/>
      <c r="C46" s="275"/>
      <c r="D46" s="85" t="s">
        <v>80</v>
      </c>
      <c r="E46" s="123">
        <v>0</v>
      </c>
      <c r="F46" s="81">
        <v>0</v>
      </c>
      <c r="G46" s="276">
        <v>0</v>
      </c>
    </row>
    <row r="47" spans="1:10" ht="15" customHeight="1" thickBot="1" x14ac:dyDescent="0.25">
      <c r="A47" s="36" t="s">
        <v>85</v>
      </c>
      <c r="B47" s="38"/>
      <c r="C47" s="275"/>
      <c r="D47" s="86" t="s">
        <v>81</v>
      </c>
      <c r="E47" s="74">
        <v>0</v>
      </c>
      <c r="F47" s="82">
        <v>0</v>
      </c>
      <c r="G47" s="277">
        <v>0</v>
      </c>
    </row>
    <row r="48" spans="1:10" ht="13.5" thickBot="1" x14ac:dyDescent="0.25">
      <c r="A48" s="39" t="s">
        <v>86</v>
      </c>
      <c r="B48" s="158" t="s">
        <v>59</v>
      </c>
      <c r="C48" s="278"/>
      <c r="D48" s="279"/>
      <c r="E48" s="256">
        <f>E29-E11</f>
        <v>0</v>
      </c>
      <c r="F48" s="256">
        <f>F29-F11</f>
        <v>0</v>
      </c>
      <c r="G48" s="257">
        <f>G29-G11</f>
        <v>0</v>
      </c>
    </row>
    <row r="49" spans="1:8" ht="12.75" customHeight="1" x14ac:dyDescent="0.2">
      <c r="A49" s="160" t="s">
        <v>45</v>
      </c>
      <c r="B49" s="161"/>
      <c r="C49" s="258"/>
      <c r="D49" s="258"/>
      <c r="E49" s="258"/>
      <c r="F49" s="258"/>
      <c r="G49" s="258"/>
    </row>
    <row r="50" spans="1:8" x14ac:dyDescent="0.2">
      <c r="A50" s="40"/>
      <c r="B50" s="40"/>
      <c r="C50" s="40"/>
      <c r="D50" s="40"/>
      <c r="E50" s="40"/>
      <c r="F50" s="40"/>
      <c r="G50" s="40"/>
    </row>
    <row r="51" spans="1:8" x14ac:dyDescent="0.2">
      <c r="A51" s="40"/>
      <c r="B51" s="40"/>
      <c r="C51" s="40"/>
      <c r="D51" s="40"/>
      <c r="E51" s="41"/>
      <c r="F51" s="41"/>
      <c r="G51" s="41"/>
    </row>
    <row r="52" spans="1:8" x14ac:dyDescent="0.2">
      <c r="A52" s="42" t="s">
        <v>164</v>
      </c>
      <c r="B52" s="42"/>
      <c r="C52" s="42"/>
      <c r="D52" s="90"/>
      <c r="E52" s="152"/>
      <c r="F52" s="151"/>
      <c r="G52" s="151"/>
    </row>
    <row r="53" spans="1:8" ht="15.75" x14ac:dyDescent="0.25">
      <c r="A53" s="43"/>
      <c r="B53" s="43"/>
      <c r="C53" s="43"/>
      <c r="D53" s="43"/>
      <c r="E53" s="150"/>
      <c r="F53" s="151"/>
      <c r="G53" s="151"/>
    </row>
    <row r="54" spans="1:8" x14ac:dyDescent="0.2">
      <c r="A54" s="232" t="s">
        <v>165</v>
      </c>
      <c r="B54" s="233"/>
      <c r="C54" s="233"/>
      <c r="D54" s="233"/>
      <c r="E54" s="91"/>
      <c r="F54" s="91"/>
      <c r="G54" s="91"/>
    </row>
    <row r="55" spans="1:8" ht="12.75" customHeight="1" x14ac:dyDescent="0.2">
      <c r="E55" s="153"/>
      <c r="F55" s="154"/>
      <c r="G55" s="154"/>
    </row>
    <row r="56" spans="1:8" x14ac:dyDescent="0.2">
      <c r="A56" s="232" t="s">
        <v>108</v>
      </c>
      <c r="B56" s="233"/>
      <c r="C56" s="233" t="s">
        <v>166</v>
      </c>
      <c r="D56" s="233"/>
      <c r="E56" s="154"/>
      <c r="F56" s="154"/>
      <c r="G56" s="154"/>
    </row>
    <row r="57" spans="1:8" x14ac:dyDescent="0.2">
      <c r="A57" s="3"/>
      <c r="B57" s="3"/>
      <c r="C57" s="3"/>
      <c r="D57" s="3"/>
      <c r="E57" s="154"/>
      <c r="F57" s="154"/>
      <c r="G57" s="154"/>
    </row>
    <row r="58" spans="1:8" x14ac:dyDescent="0.2">
      <c r="A58" s="7"/>
      <c r="B58" s="7"/>
      <c r="C58" s="7"/>
      <c r="D58" s="7"/>
      <c r="E58" s="7"/>
      <c r="F58" s="7"/>
      <c r="G58" s="7"/>
    </row>
    <row r="59" spans="1:8" x14ac:dyDescent="0.2">
      <c r="A59" s="4"/>
      <c r="B59" s="4"/>
      <c r="C59" s="4"/>
      <c r="D59" s="4"/>
      <c r="E59" s="4"/>
      <c r="F59" s="4"/>
      <c r="G59" s="4"/>
    </row>
    <row r="60" spans="1:8" ht="99.95" customHeight="1" x14ac:dyDescent="0.2">
      <c r="A60" s="4"/>
      <c r="B60" s="4"/>
      <c r="C60" s="4"/>
      <c r="D60" s="4"/>
      <c r="E60" s="4"/>
      <c r="F60" s="4"/>
      <c r="G60" s="4"/>
      <c r="H60" s="4"/>
    </row>
    <row r="61" spans="1:8" x14ac:dyDescent="0.2">
      <c r="A61" s="4"/>
      <c r="B61" s="4"/>
      <c r="C61" s="4"/>
      <c r="D61" s="4"/>
      <c r="E61" s="4"/>
      <c r="F61" s="4"/>
      <c r="G61" s="4"/>
      <c r="H61" s="4"/>
    </row>
    <row r="62" spans="1:8" x14ac:dyDescent="0.2">
      <c r="A62" s="4"/>
      <c r="B62" s="4"/>
      <c r="C62" s="4"/>
      <c r="D62" s="4"/>
      <c r="E62" s="4"/>
      <c r="F62" s="4"/>
      <c r="G62" s="4"/>
      <c r="H62" s="4"/>
    </row>
    <row r="63" spans="1:8" ht="12.75" customHeight="1" x14ac:dyDescent="0.2">
      <c r="A63" s="4"/>
      <c r="B63" s="4"/>
      <c r="C63" s="4"/>
      <c r="D63" s="4"/>
      <c r="E63" s="4"/>
      <c r="F63" s="4"/>
      <c r="G63" s="4"/>
      <c r="H63" s="4"/>
    </row>
    <row r="64" spans="1:8" x14ac:dyDescent="0.2">
      <c r="H64" s="4"/>
    </row>
    <row r="65" spans="8:34" x14ac:dyDescent="0.2">
      <c r="H65" s="4"/>
    </row>
    <row r="66" spans="8:34" x14ac:dyDescent="0.2">
      <c r="H66" s="4"/>
    </row>
    <row r="67" spans="8:34" x14ac:dyDescent="0.2">
      <c r="H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8:34" x14ac:dyDescent="0.2"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8:34" x14ac:dyDescent="0.2"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8:34" x14ac:dyDescent="0.2"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8:34" x14ac:dyDescent="0.2"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8:34" x14ac:dyDescent="0.2"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8:34" x14ac:dyDescent="0.2"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8:34" x14ac:dyDescent="0.2"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8:34" x14ac:dyDescent="0.2">
      <c r="I75" s="4"/>
    </row>
    <row r="84" ht="13.5" customHeight="1" x14ac:dyDescent="0.2"/>
    <row r="85" ht="13.5" customHeight="1" x14ac:dyDescent="0.2"/>
  </sheetData>
  <mergeCells count="7">
    <mergeCell ref="A1:G1"/>
    <mergeCell ref="A2:G2"/>
    <mergeCell ref="A5:G5"/>
    <mergeCell ref="A7:D7"/>
    <mergeCell ref="A8:D10"/>
    <mergeCell ref="F8:G8"/>
    <mergeCell ref="E10:G1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57"/>
  <sheetViews>
    <sheetView topLeftCell="A19" workbookViewId="0">
      <selection activeCell="G24" sqref="G24"/>
    </sheetView>
  </sheetViews>
  <sheetFormatPr defaultRowHeight="12.75" x14ac:dyDescent="0.2"/>
  <cols>
    <col min="1" max="1" width="6.140625" customWidth="1"/>
    <col min="2" max="2" width="3" customWidth="1"/>
    <col min="4" max="4" width="31.140625" customWidth="1"/>
    <col min="5" max="6" width="12.7109375" customWidth="1"/>
    <col min="7" max="7" width="19" customWidth="1"/>
    <col min="8" max="8" width="11" bestFit="1" customWidth="1"/>
  </cols>
  <sheetData>
    <row r="1" spans="1:8" ht="19.5" x14ac:dyDescent="0.4">
      <c r="A1" s="321" t="s">
        <v>113</v>
      </c>
      <c r="B1" s="321"/>
      <c r="C1" s="321"/>
      <c r="D1" s="321"/>
      <c r="E1" s="321"/>
      <c r="F1" s="321"/>
      <c r="G1" s="321"/>
    </row>
    <row r="2" spans="1:8" ht="16.5" x14ac:dyDescent="0.35">
      <c r="A2" s="322" t="s">
        <v>98</v>
      </c>
      <c r="B2" s="322"/>
      <c r="C2" s="322"/>
      <c r="D2" s="322"/>
      <c r="E2" s="322"/>
      <c r="F2" s="322"/>
      <c r="G2" s="322"/>
    </row>
    <row r="4" spans="1:8" x14ac:dyDescent="0.2">
      <c r="A4" s="170" t="s">
        <v>97</v>
      </c>
      <c r="B4" s="170"/>
      <c r="C4" s="170"/>
      <c r="D4" s="170"/>
    </row>
    <row r="5" spans="1:8" ht="18" x14ac:dyDescent="0.2">
      <c r="A5" s="303" t="s">
        <v>118</v>
      </c>
      <c r="B5" s="304"/>
      <c r="C5" s="304"/>
      <c r="D5" s="304"/>
      <c r="E5" s="304"/>
      <c r="F5" s="304"/>
      <c r="G5" s="305"/>
    </row>
    <row r="6" spans="1:8" ht="18" x14ac:dyDescent="0.25">
      <c r="A6" s="1" t="s">
        <v>13</v>
      </c>
      <c r="C6" s="2"/>
      <c r="E6" s="2"/>
    </row>
    <row r="7" spans="1:8" ht="24" customHeight="1" thickBot="1" x14ac:dyDescent="0.3">
      <c r="A7" s="323"/>
      <c r="B7" s="323"/>
      <c r="C7" s="323"/>
      <c r="D7" s="323"/>
    </row>
    <row r="8" spans="1:8" ht="22.5" customHeight="1" thickBot="1" x14ac:dyDescent="0.25">
      <c r="A8" s="324" t="s">
        <v>1</v>
      </c>
      <c r="B8" s="325"/>
      <c r="C8" s="325"/>
      <c r="D8" s="326"/>
      <c r="E8" s="237">
        <v>2024</v>
      </c>
      <c r="F8" s="329">
        <v>2025</v>
      </c>
      <c r="G8" s="330"/>
    </row>
    <row r="9" spans="1:8" ht="16.5" thickBot="1" x14ac:dyDescent="0.25">
      <c r="A9" s="327"/>
      <c r="B9" s="311"/>
      <c r="C9" s="311"/>
      <c r="D9" s="312"/>
      <c r="E9" s="174" t="s">
        <v>115</v>
      </c>
      <c r="F9" s="173" t="s">
        <v>116</v>
      </c>
      <c r="G9" s="238" t="s">
        <v>119</v>
      </c>
    </row>
    <row r="10" spans="1:8" ht="13.5" thickBot="1" x14ac:dyDescent="0.25">
      <c r="A10" s="328"/>
      <c r="B10" s="314"/>
      <c r="C10" s="314"/>
      <c r="D10" s="315"/>
      <c r="E10" s="318" t="s">
        <v>33</v>
      </c>
      <c r="F10" s="319"/>
      <c r="G10" s="331"/>
    </row>
    <row r="11" spans="1:8" ht="15" thickBot="1" x14ac:dyDescent="0.25">
      <c r="A11" s="239" t="s">
        <v>2</v>
      </c>
      <c r="B11" s="21" t="s">
        <v>34</v>
      </c>
      <c r="C11" s="21"/>
      <c r="D11" s="21"/>
      <c r="E11" s="55">
        <f>E13+E14+E15+E16+E17+E18+E21+E22+E23+E24+E25+E26+E27+E28</f>
        <v>34382</v>
      </c>
      <c r="F11" s="55">
        <f>F13+F14+F15+F16+F17+F18+F21+F22+F23+F24+F25+F26+F27+F28</f>
        <v>39950</v>
      </c>
      <c r="G11" s="240">
        <f>G13+G14+G15+G16+G17+G18+G21+G22+G23+G24+G25+G26+G27+G28</f>
        <v>43310</v>
      </c>
    </row>
    <row r="12" spans="1:8" ht="13.5" thickTop="1" x14ac:dyDescent="0.2">
      <c r="A12" s="241" t="s">
        <v>35</v>
      </c>
      <c r="B12" s="23"/>
      <c r="C12" s="24"/>
      <c r="D12" s="24"/>
      <c r="E12" s="56"/>
      <c r="F12" s="57"/>
      <c r="G12" s="242"/>
    </row>
    <row r="13" spans="1:8" x14ac:dyDescent="0.2">
      <c r="A13" s="243" t="s">
        <v>0</v>
      </c>
      <c r="B13" s="44"/>
      <c r="C13" s="45" t="s">
        <v>87</v>
      </c>
      <c r="D13" s="45"/>
      <c r="E13" s="140">
        <v>1100</v>
      </c>
      <c r="F13" s="69">
        <v>1137</v>
      </c>
      <c r="G13" s="251">
        <v>1100</v>
      </c>
    </row>
    <row r="14" spans="1:8" x14ac:dyDescent="0.2">
      <c r="A14" s="243" t="s">
        <v>3</v>
      </c>
      <c r="B14" s="44"/>
      <c r="C14" s="45" t="s">
        <v>88</v>
      </c>
      <c r="D14" s="45"/>
      <c r="E14" s="140">
        <v>3017</v>
      </c>
      <c r="F14" s="69">
        <v>3400</v>
      </c>
      <c r="G14" s="251">
        <v>4000</v>
      </c>
      <c r="H14" t="s">
        <v>160</v>
      </c>
    </row>
    <row r="15" spans="1:8" x14ac:dyDescent="0.2">
      <c r="A15" s="243" t="s">
        <v>4</v>
      </c>
      <c r="B15" s="44"/>
      <c r="C15" s="45" t="s">
        <v>47</v>
      </c>
      <c r="D15" s="45"/>
      <c r="E15" s="140">
        <v>600</v>
      </c>
      <c r="F15" s="69">
        <v>400</v>
      </c>
      <c r="G15" s="251">
        <v>400</v>
      </c>
    </row>
    <row r="16" spans="1:8" x14ac:dyDescent="0.2">
      <c r="A16" s="243" t="s">
        <v>5</v>
      </c>
      <c r="B16" s="44"/>
      <c r="C16" s="45" t="s">
        <v>46</v>
      </c>
      <c r="D16" s="45"/>
      <c r="E16" s="140">
        <v>100</v>
      </c>
      <c r="F16" s="69">
        <v>190</v>
      </c>
      <c r="G16" s="251">
        <v>190</v>
      </c>
    </row>
    <row r="17" spans="1:10" x14ac:dyDescent="0.2">
      <c r="A17" s="243" t="s">
        <v>6</v>
      </c>
      <c r="B17" s="44"/>
      <c r="C17" s="45" t="s">
        <v>48</v>
      </c>
      <c r="D17" s="45"/>
      <c r="E17" s="141">
        <v>1150</v>
      </c>
      <c r="F17" s="71">
        <v>1500</v>
      </c>
      <c r="G17" s="266">
        <v>4000</v>
      </c>
      <c r="H17" s="227" t="s">
        <v>150</v>
      </c>
      <c r="I17" s="229" t="s">
        <v>151</v>
      </c>
    </row>
    <row r="18" spans="1:10" x14ac:dyDescent="0.2">
      <c r="A18" s="243" t="s">
        <v>7</v>
      </c>
      <c r="B18" s="44"/>
      <c r="C18" s="107" t="s">
        <v>36</v>
      </c>
      <c r="D18" s="107"/>
      <c r="E18" s="142">
        <f>SUM(E19:E20)</f>
        <v>19895</v>
      </c>
      <c r="F18" s="102">
        <f>SUM(F19:F20)</f>
        <v>23955</v>
      </c>
      <c r="G18" s="248">
        <f>SUM(G19:G20)</f>
        <v>23955</v>
      </c>
    </row>
    <row r="19" spans="1:10" x14ac:dyDescent="0.2">
      <c r="A19" s="243" t="s">
        <v>8</v>
      </c>
      <c r="B19" s="44"/>
      <c r="C19" s="46" t="s">
        <v>35</v>
      </c>
      <c r="D19" s="45" t="s">
        <v>37</v>
      </c>
      <c r="E19" s="141">
        <v>19700</v>
      </c>
      <c r="F19" s="71">
        <v>23642</v>
      </c>
      <c r="G19" s="249">
        <v>23642</v>
      </c>
      <c r="J19" s="89"/>
    </row>
    <row r="20" spans="1:10" x14ac:dyDescent="0.2">
      <c r="A20" s="243" t="s">
        <v>9</v>
      </c>
      <c r="B20" s="44"/>
      <c r="C20" s="45"/>
      <c r="D20" s="45" t="s">
        <v>38</v>
      </c>
      <c r="E20" s="140">
        <v>195</v>
      </c>
      <c r="F20" s="69">
        <v>313</v>
      </c>
      <c r="G20" s="250">
        <v>313</v>
      </c>
    </row>
    <row r="21" spans="1:10" x14ac:dyDescent="0.2">
      <c r="A21" s="243" t="s">
        <v>10</v>
      </c>
      <c r="B21" s="44"/>
      <c r="C21" s="45" t="s">
        <v>49</v>
      </c>
      <c r="D21" s="45"/>
      <c r="E21" s="140">
        <v>6726</v>
      </c>
      <c r="F21" s="69">
        <v>7590</v>
      </c>
      <c r="G21" s="250">
        <v>7590</v>
      </c>
      <c r="J21" s="89"/>
    </row>
    <row r="22" spans="1:10" x14ac:dyDescent="0.2">
      <c r="A22" s="243" t="s">
        <v>11</v>
      </c>
      <c r="B22" s="44"/>
      <c r="C22" s="45" t="s">
        <v>50</v>
      </c>
      <c r="D22" s="45"/>
      <c r="E22" s="140">
        <v>82</v>
      </c>
      <c r="F22" s="69">
        <v>81</v>
      </c>
      <c r="G22" s="250">
        <v>81</v>
      </c>
    </row>
    <row r="23" spans="1:10" x14ac:dyDescent="0.2">
      <c r="A23" s="243" t="s">
        <v>12</v>
      </c>
      <c r="B23" s="44"/>
      <c r="C23" s="45" t="s">
        <v>89</v>
      </c>
      <c r="D23" s="45"/>
      <c r="E23" s="140">
        <v>572</v>
      </c>
      <c r="F23" s="69">
        <v>685</v>
      </c>
      <c r="G23" s="250">
        <v>682</v>
      </c>
    </row>
    <row r="24" spans="1:10" x14ac:dyDescent="0.2">
      <c r="A24" s="243" t="s">
        <v>14</v>
      </c>
      <c r="B24" s="44"/>
      <c r="C24" s="45" t="s">
        <v>58</v>
      </c>
      <c r="D24" s="45"/>
      <c r="E24" s="70">
        <v>0</v>
      </c>
      <c r="F24" s="69">
        <v>0</v>
      </c>
      <c r="G24" s="250">
        <v>0</v>
      </c>
    </row>
    <row r="25" spans="1:10" x14ac:dyDescent="0.2">
      <c r="A25" s="243" t="s">
        <v>15</v>
      </c>
      <c r="B25" s="44"/>
      <c r="C25" s="51" t="s">
        <v>101</v>
      </c>
      <c r="D25" s="52"/>
      <c r="E25" s="70">
        <v>4</v>
      </c>
      <c r="F25" s="69">
        <v>4</v>
      </c>
      <c r="G25" s="250">
        <v>4</v>
      </c>
    </row>
    <row r="26" spans="1:10" x14ac:dyDescent="0.2">
      <c r="A26" s="243" t="s">
        <v>16</v>
      </c>
      <c r="B26" s="47"/>
      <c r="C26" s="48" t="s">
        <v>51</v>
      </c>
      <c r="D26" s="48"/>
      <c r="E26" s="140">
        <v>80</v>
      </c>
      <c r="F26" s="69">
        <v>152</v>
      </c>
      <c r="G26" s="250">
        <v>152</v>
      </c>
    </row>
    <row r="27" spans="1:10" x14ac:dyDescent="0.2">
      <c r="A27" s="243" t="s">
        <v>17</v>
      </c>
      <c r="B27" s="47"/>
      <c r="C27" s="48" t="s">
        <v>52</v>
      </c>
      <c r="D27" s="48"/>
      <c r="E27" s="140">
        <v>656</v>
      </c>
      <c r="F27" s="69">
        <v>656</v>
      </c>
      <c r="G27" s="251">
        <v>656</v>
      </c>
    </row>
    <row r="28" spans="1:10" ht="13.5" thickBot="1" x14ac:dyDescent="0.25">
      <c r="A28" s="243" t="s">
        <v>18</v>
      </c>
      <c r="B28" s="47"/>
      <c r="C28" s="48" t="s">
        <v>60</v>
      </c>
      <c r="D28" s="48"/>
      <c r="E28" s="143">
        <v>400</v>
      </c>
      <c r="F28" s="73">
        <v>200</v>
      </c>
      <c r="G28" s="252">
        <v>500</v>
      </c>
      <c r="H28" t="s">
        <v>162</v>
      </c>
    </row>
    <row r="29" spans="1:10" ht="13.5" thickBot="1" x14ac:dyDescent="0.25">
      <c r="A29" s="253" t="s">
        <v>19</v>
      </c>
      <c r="B29" s="280" t="s">
        <v>40</v>
      </c>
      <c r="C29" s="280"/>
      <c r="D29" s="281"/>
      <c r="E29" s="256">
        <f>SUM(E31+E34+E36+E35+E37+E38+E39)</f>
        <v>34382</v>
      </c>
      <c r="F29" s="256">
        <f>SUM(F31+F34+F36+F35+F37+F38+F39)</f>
        <v>39950</v>
      </c>
      <c r="G29" s="257">
        <f>SUM(G31+G34+G36+G35+G37+G38+G39)</f>
        <v>43310</v>
      </c>
    </row>
    <row r="30" spans="1:10" x14ac:dyDescent="0.2">
      <c r="A30" s="282" t="s">
        <v>35</v>
      </c>
      <c r="B30" s="283"/>
      <c r="C30" s="283"/>
      <c r="D30" s="283"/>
      <c r="E30" s="284"/>
      <c r="F30" s="284"/>
      <c r="G30" s="285"/>
    </row>
    <row r="31" spans="1:10" x14ac:dyDescent="0.2">
      <c r="A31" s="286" t="s">
        <v>20</v>
      </c>
      <c r="B31" s="45"/>
      <c r="C31" s="108" t="s">
        <v>41</v>
      </c>
      <c r="D31" s="108"/>
      <c r="E31" s="98">
        <f>SUM(E32:E33)</f>
        <v>0</v>
      </c>
      <c r="F31" s="98">
        <f>SUM(F32:F33)</f>
        <v>0</v>
      </c>
      <c r="G31" s="264">
        <f>SUM(G32:G33)</f>
        <v>0</v>
      </c>
    </row>
    <row r="32" spans="1:10" x14ac:dyDescent="0.2">
      <c r="A32" s="286" t="s">
        <v>21</v>
      </c>
      <c r="B32" s="45"/>
      <c r="C32" s="162" t="s">
        <v>103</v>
      </c>
      <c r="D32" s="163"/>
      <c r="E32" s="72">
        <v>0</v>
      </c>
      <c r="F32" s="79">
        <v>0</v>
      </c>
      <c r="G32" s="266"/>
    </row>
    <row r="33" spans="1:10" x14ac:dyDescent="0.2">
      <c r="A33" s="286" t="s">
        <v>22</v>
      </c>
      <c r="B33" s="45"/>
      <c r="C33" s="162"/>
      <c r="D33" s="163" t="s">
        <v>44</v>
      </c>
      <c r="E33" s="70">
        <v>0</v>
      </c>
      <c r="F33" s="80">
        <v>0</v>
      </c>
      <c r="G33" s="251"/>
    </row>
    <row r="34" spans="1:10" x14ac:dyDescent="0.2">
      <c r="A34" s="286" t="s">
        <v>23</v>
      </c>
      <c r="B34" s="45"/>
      <c r="C34" s="163" t="s">
        <v>57</v>
      </c>
      <c r="D34" s="163"/>
      <c r="E34" s="70">
        <v>200</v>
      </c>
      <c r="F34" s="80">
        <v>206</v>
      </c>
      <c r="G34" s="251">
        <v>206</v>
      </c>
    </row>
    <row r="35" spans="1:10" x14ac:dyDescent="0.2">
      <c r="A35" s="286" t="s">
        <v>24</v>
      </c>
      <c r="B35" s="45"/>
      <c r="C35" s="163" t="s">
        <v>82</v>
      </c>
      <c r="D35" s="163"/>
      <c r="E35" s="70">
        <v>0</v>
      </c>
      <c r="F35" s="79">
        <v>370</v>
      </c>
      <c r="G35" s="251">
        <v>370</v>
      </c>
      <c r="H35" t="s">
        <v>159</v>
      </c>
    </row>
    <row r="36" spans="1:10" x14ac:dyDescent="0.2">
      <c r="A36" s="286" t="s">
        <v>25</v>
      </c>
      <c r="B36" s="45"/>
      <c r="C36" s="45" t="s">
        <v>53</v>
      </c>
      <c r="D36" s="45"/>
      <c r="E36" s="70">
        <v>0</v>
      </c>
      <c r="F36" s="79">
        <v>0</v>
      </c>
      <c r="G36" s="266"/>
    </row>
    <row r="37" spans="1:10" x14ac:dyDescent="0.2">
      <c r="A37" s="286" t="s">
        <v>26</v>
      </c>
      <c r="B37" s="45"/>
      <c r="C37" s="45" t="s">
        <v>54</v>
      </c>
      <c r="D37" s="45"/>
      <c r="E37" s="70">
        <v>90</v>
      </c>
      <c r="F37" s="80">
        <v>20</v>
      </c>
      <c r="G37" s="251">
        <v>20</v>
      </c>
    </row>
    <row r="38" spans="1:10" x14ac:dyDescent="0.2">
      <c r="A38" s="286" t="s">
        <v>27</v>
      </c>
      <c r="B38" s="45"/>
      <c r="C38" s="164" t="s">
        <v>55</v>
      </c>
      <c r="D38" s="164"/>
      <c r="E38" s="72">
        <v>0</v>
      </c>
      <c r="F38" s="79">
        <v>0</v>
      </c>
      <c r="G38" s="266"/>
    </row>
    <row r="39" spans="1:10" x14ac:dyDescent="0.2">
      <c r="A39" s="286" t="s">
        <v>28</v>
      </c>
      <c r="B39" s="45"/>
      <c r="C39" s="107" t="s">
        <v>56</v>
      </c>
      <c r="D39" s="107"/>
      <c r="E39" s="106">
        <f>SUM(E40:E49)</f>
        <v>34092</v>
      </c>
      <c r="F39" s="106">
        <f>SUM(F40:F49)</f>
        <v>39354</v>
      </c>
      <c r="G39" s="270">
        <f>SUM(G40:G49)</f>
        <v>42714</v>
      </c>
    </row>
    <row r="40" spans="1:10" x14ac:dyDescent="0.2">
      <c r="A40" s="286" t="s">
        <v>29</v>
      </c>
      <c r="B40" s="45"/>
      <c r="C40" s="46" t="s">
        <v>35</v>
      </c>
      <c r="D40" s="84" t="s">
        <v>42</v>
      </c>
      <c r="E40" s="98">
        <v>4156</v>
      </c>
      <c r="F40" s="80">
        <v>4280</v>
      </c>
      <c r="G40" s="251">
        <v>4140</v>
      </c>
      <c r="H40" s="88">
        <f>SUM(G40:G45)</f>
        <v>9846</v>
      </c>
      <c r="I40" s="88"/>
      <c r="J40" s="88"/>
    </row>
    <row r="41" spans="1:10" x14ac:dyDescent="0.2">
      <c r="A41" s="286"/>
      <c r="B41" s="49"/>
      <c r="C41" s="292"/>
      <c r="D41" s="293" t="s">
        <v>170</v>
      </c>
      <c r="E41" s="97">
        <v>0</v>
      </c>
      <c r="F41" s="79">
        <v>600</v>
      </c>
      <c r="G41" s="266">
        <v>600</v>
      </c>
      <c r="H41" s="88"/>
      <c r="I41" s="88"/>
      <c r="J41" s="88"/>
    </row>
    <row r="42" spans="1:10" x14ac:dyDescent="0.2">
      <c r="A42" s="286" t="s">
        <v>30</v>
      </c>
      <c r="B42" s="49"/>
      <c r="C42" s="49"/>
      <c r="D42" s="85" t="s">
        <v>43</v>
      </c>
      <c r="E42" s="98">
        <v>856</v>
      </c>
      <c r="F42" s="80">
        <v>656</v>
      </c>
      <c r="G42" s="274">
        <v>656</v>
      </c>
    </row>
    <row r="43" spans="1:10" x14ac:dyDescent="0.2">
      <c r="A43" s="286" t="s">
        <v>31</v>
      </c>
      <c r="B43" s="50"/>
      <c r="C43" s="50"/>
      <c r="D43" s="85" t="s">
        <v>90</v>
      </c>
      <c r="E43" s="98">
        <v>600</v>
      </c>
      <c r="F43" s="80">
        <v>600</v>
      </c>
      <c r="G43" s="274">
        <v>500</v>
      </c>
      <c r="H43" s="88"/>
      <c r="I43" s="88"/>
    </row>
    <row r="44" spans="1:10" x14ac:dyDescent="0.2">
      <c r="A44" s="286"/>
      <c r="B44" s="50"/>
      <c r="C44" s="50"/>
      <c r="D44" s="85" t="s">
        <v>171</v>
      </c>
      <c r="E44" s="98">
        <v>0</v>
      </c>
      <c r="F44" s="80">
        <v>0</v>
      </c>
      <c r="G44" s="274">
        <v>3600</v>
      </c>
      <c r="H44" s="88"/>
      <c r="I44" s="88"/>
    </row>
    <row r="45" spans="1:10" x14ac:dyDescent="0.2">
      <c r="A45" s="286" t="s">
        <v>110</v>
      </c>
      <c r="B45" s="50"/>
      <c r="C45" s="50"/>
      <c r="D45" s="85" t="s">
        <v>109</v>
      </c>
      <c r="E45" s="98">
        <v>350</v>
      </c>
      <c r="F45" s="80">
        <v>350</v>
      </c>
      <c r="G45" s="274">
        <v>350</v>
      </c>
    </row>
    <row r="46" spans="1:10" x14ac:dyDescent="0.2">
      <c r="A46" s="286" t="s">
        <v>32</v>
      </c>
      <c r="B46" s="50"/>
      <c r="C46" s="50"/>
      <c r="D46" s="85" t="s">
        <v>78</v>
      </c>
      <c r="E46" s="130">
        <v>28130</v>
      </c>
      <c r="F46" s="80">
        <v>31150</v>
      </c>
      <c r="G46" s="274">
        <v>31150</v>
      </c>
    </row>
    <row r="47" spans="1:10" x14ac:dyDescent="0.2">
      <c r="A47" s="286" t="s">
        <v>83</v>
      </c>
      <c r="B47" s="50"/>
      <c r="C47" s="50"/>
      <c r="D47" s="85" t="s">
        <v>79</v>
      </c>
      <c r="E47" s="130">
        <v>0</v>
      </c>
      <c r="F47" s="80">
        <v>0</v>
      </c>
      <c r="G47" s="251">
        <v>0</v>
      </c>
    </row>
    <row r="48" spans="1:10" x14ac:dyDescent="0.2">
      <c r="A48" s="286" t="s">
        <v>84</v>
      </c>
      <c r="B48" s="50"/>
      <c r="C48" s="50"/>
      <c r="D48" s="85" t="s">
        <v>80</v>
      </c>
      <c r="E48" s="130">
        <v>0</v>
      </c>
      <c r="F48" s="80">
        <v>1718</v>
      </c>
      <c r="G48" s="251">
        <v>1718</v>
      </c>
    </row>
    <row r="49" spans="1:8" ht="13.5" thickBot="1" x14ac:dyDescent="0.25">
      <c r="A49" s="286" t="s">
        <v>85</v>
      </c>
      <c r="B49" s="50"/>
      <c r="C49" s="50"/>
      <c r="D49" s="86" t="s">
        <v>81</v>
      </c>
      <c r="E49" s="74">
        <v>0</v>
      </c>
      <c r="F49" s="79">
        <v>0</v>
      </c>
      <c r="G49" s="277"/>
    </row>
    <row r="50" spans="1:8" ht="13.5" thickBot="1" x14ac:dyDescent="0.25">
      <c r="A50" s="287" t="s">
        <v>86</v>
      </c>
      <c r="B50" s="288" t="s">
        <v>59</v>
      </c>
      <c r="C50" s="288"/>
      <c r="D50" s="289"/>
      <c r="E50" s="256">
        <f>E29-E11</f>
        <v>0</v>
      </c>
      <c r="F50" s="256">
        <f>F29-F11</f>
        <v>0</v>
      </c>
      <c r="G50" s="257">
        <f>G29-G11</f>
        <v>0</v>
      </c>
    </row>
    <row r="51" spans="1:8" x14ac:dyDescent="0.2">
      <c r="A51" s="40"/>
      <c r="B51" s="40"/>
      <c r="C51" s="40"/>
      <c r="D51" s="40"/>
      <c r="E51" s="40"/>
      <c r="F51" s="40"/>
      <c r="G51" s="40"/>
    </row>
    <row r="52" spans="1:8" x14ac:dyDescent="0.2">
      <c r="A52" s="42" t="s">
        <v>164</v>
      </c>
      <c r="B52" s="42"/>
      <c r="C52" s="42"/>
      <c r="D52" s="90"/>
      <c r="E52" s="152"/>
      <c r="F52" s="151"/>
      <c r="G52" s="151" t="s">
        <v>155</v>
      </c>
    </row>
    <row r="53" spans="1:8" ht="15.75" x14ac:dyDescent="0.25">
      <c r="A53" s="43"/>
      <c r="B53" s="43"/>
      <c r="C53" s="43"/>
      <c r="D53" s="43"/>
      <c r="E53" s="150"/>
      <c r="F53" s="151"/>
      <c r="G53" s="151" t="s">
        <v>156</v>
      </c>
      <c r="H53" s="236">
        <v>2720</v>
      </c>
    </row>
    <row r="54" spans="1:8" x14ac:dyDescent="0.2">
      <c r="A54" s="152" t="s">
        <v>165</v>
      </c>
      <c r="B54" s="91"/>
      <c r="C54" s="91"/>
      <c r="D54" s="91"/>
      <c r="E54" s="91"/>
      <c r="F54" s="91"/>
      <c r="G54" s="231" t="s">
        <v>163</v>
      </c>
      <c r="H54" s="235"/>
    </row>
    <row r="55" spans="1:8" x14ac:dyDescent="0.2">
      <c r="E55" s="153"/>
      <c r="F55" s="154"/>
      <c r="G55" s="91" t="s">
        <v>161</v>
      </c>
      <c r="H55" s="236">
        <v>1500</v>
      </c>
    </row>
    <row r="56" spans="1:8" x14ac:dyDescent="0.2">
      <c r="A56" s="152" t="s">
        <v>108</v>
      </c>
      <c r="B56" s="91"/>
      <c r="C56" s="91" t="s">
        <v>166</v>
      </c>
      <c r="D56" s="91"/>
      <c r="E56" s="154"/>
      <c r="F56" s="154"/>
      <c r="G56" s="154" t="s">
        <v>157</v>
      </c>
    </row>
    <row r="57" spans="1:8" x14ac:dyDescent="0.2">
      <c r="G57" s="154"/>
    </row>
  </sheetData>
  <mergeCells count="7">
    <mergeCell ref="A1:G1"/>
    <mergeCell ref="A2:G2"/>
    <mergeCell ref="A5:G5"/>
    <mergeCell ref="A7:D7"/>
    <mergeCell ref="A8:D10"/>
    <mergeCell ref="F8:G8"/>
    <mergeCell ref="E10:G10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55"/>
  <sheetViews>
    <sheetView topLeftCell="A10" workbookViewId="0">
      <selection activeCell="G15" sqref="G15"/>
    </sheetView>
  </sheetViews>
  <sheetFormatPr defaultRowHeight="12.75" x14ac:dyDescent="0.2"/>
  <cols>
    <col min="1" max="1" width="5.85546875" customWidth="1"/>
    <col min="2" max="2" width="2.28515625" customWidth="1"/>
    <col min="3" max="3" width="9.85546875" bestFit="1" customWidth="1"/>
    <col min="4" max="4" width="31.5703125" customWidth="1"/>
    <col min="5" max="7" width="12.7109375" customWidth="1"/>
  </cols>
  <sheetData>
    <row r="1" spans="1:8" ht="19.5" x14ac:dyDescent="0.4">
      <c r="A1" s="321" t="s">
        <v>113</v>
      </c>
      <c r="B1" s="321"/>
      <c r="C1" s="321"/>
      <c r="D1" s="321"/>
      <c r="E1" s="321"/>
      <c r="F1" s="321"/>
      <c r="G1" s="321"/>
    </row>
    <row r="2" spans="1:8" ht="16.5" x14ac:dyDescent="0.35">
      <c r="A2" s="322" t="s">
        <v>98</v>
      </c>
      <c r="B2" s="322"/>
      <c r="C2" s="322"/>
      <c r="D2" s="322"/>
      <c r="E2" s="322"/>
      <c r="F2" s="322"/>
      <c r="G2" s="322"/>
    </row>
    <row r="4" spans="1:8" x14ac:dyDescent="0.2">
      <c r="A4" s="170" t="s">
        <v>99</v>
      </c>
      <c r="B4" s="170"/>
      <c r="C4" s="170"/>
      <c r="D4" s="170"/>
    </row>
    <row r="5" spans="1:8" ht="18" x14ac:dyDescent="0.2">
      <c r="A5" s="303" t="s">
        <v>118</v>
      </c>
      <c r="B5" s="304"/>
      <c r="C5" s="304"/>
      <c r="D5" s="304"/>
      <c r="E5" s="304"/>
      <c r="F5" s="304"/>
      <c r="G5" s="305"/>
    </row>
    <row r="6" spans="1:8" ht="8.25" customHeight="1" x14ac:dyDescent="0.25">
      <c r="A6" s="1" t="s">
        <v>13</v>
      </c>
      <c r="C6" s="2"/>
      <c r="E6" s="2"/>
    </row>
    <row r="7" spans="1:8" ht="25.5" customHeight="1" thickBot="1" x14ac:dyDescent="0.3">
      <c r="A7" s="306"/>
      <c r="B7" s="306"/>
      <c r="C7" s="306"/>
      <c r="D7" s="306"/>
    </row>
    <row r="8" spans="1:8" ht="13.5" customHeight="1" thickBot="1" x14ac:dyDescent="0.25">
      <c r="A8" s="307" t="s">
        <v>1</v>
      </c>
      <c r="B8" s="308"/>
      <c r="C8" s="308"/>
      <c r="D8" s="309"/>
      <c r="E8" s="171">
        <v>2024</v>
      </c>
      <c r="F8" s="316">
        <v>2025</v>
      </c>
      <c r="G8" s="317"/>
    </row>
    <row r="9" spans="1:8" ht="22.5" customHeight="1" thickBot="1" x14ac:dyDescent="0.25">
      <c r="A9" s="310"/>
      <c r="B9" s="311"/>
      <c r="C9" s="311"/>
      <c r="D9" s="312"/>
      <c r="E9" s="174" t="s">
        <v>115</v>
      </c>
      <c r="F9" s="173" t="s">
        <v>116</v>
      </c>
      <c r="G9" s="173" t="s">
        <v>119</v>
      </c>
    </row>
    <row r="10" spans="1:8" ht="13.5" thickBot="1" x14ac:dyDescent="0.25">
      <c r="A10" s="313"/>
      <c r="B10" s="314"/>
      <c r="C10" s="314"/>
      <c r="D10" s="315"/>
      <c r="E10" s="318" t="s">
        <v>33</v>
      </c>
      <c r="F10" s="319"/>
      <c r="G10" s="320"/>
    </row>
    <row r="11" spans="1:8" ht="15" thickBot="1" x14ac:dyDescent="0.25">
      <c r="A11" s="20" t="s">
        <v>2</v>
      </c>
      <c r="B11" s="21" t="s">
        <v>34</v>
      </c>
      <c r="C11" s="21"/>
      <c r="D11" s="21"/>
      <c r="E11" s="55">
        <f>E13+E14+E15+E16+E17+E18+E21+E22+E23+E24+E25+E26+E27+E28</f>
        <v>22360</v>
      </c>
      <c r="F11" s="55">
        <f>F13+F14+F15+F16+F17+F18+F21+F22+F23+F24+F25+F26+F27+F28</f>
        <v>22610</v>
      </c>
      <c r="G11" s="55">
        <f>G13+G14+G15+G16+G17+G18+G21+G22+G23+G24+G25+G26+G27+G28</f>
        <v>22559</v>
      </c>
    </row>
    <row r="12" spans="1:8" ht="13.5" thickTop="1" x14ac:dyDescent="0.2">
      <c r="A12" s="22" t="s">
        <v>35</v>
      </c>
      <c r="B12" s="23"/>
      <c r="C12" s="24"/>
      <c r="D12" s="24"/>
      <c r="E12" s="83"/>
      <c r="F12" s="71"/>
      <c r="G12" s="78"/>
    </row>
    <row r="13" spans="1:8" x14ac:dyDescent="0.2">
      <c r="A13" s="25" t="s">
        <v>0</v>
      </c>
      <c r="B13" s="26"/>
      <c r="C13" s="27" t="s">
        <v>87</v>
      </c>
      <c r="D13" s="27"/>
      <c r="E13" s="70">
        <v>450</v>
      </c>
      <c r="F13" s="69">
        <v>436</v>
      </c>
      <c r="G13" s="70">
        <v>436</v>
      </c>
    </row>
    <row r="14" spans="1:8" x14ac:dyDescent="0.2">
      <c r="A14" s="25" t="s">
        <v>3</v>
      </c>
      <c r="B14" s="26"/>
      <c r="C14" s="27" t="s">
        <v>88</v>
      </c>
      <c r="D14" s="27"/>
      <c r="E14" s="70">
        <v>1373</v>
      </c>
      <c r="F14" s="69">
        <v>1230</v>
      </c>
      <c r="G14" s="70">
        <v>1104</v>
      </c>
      <c r="H14" t="s">
        <v>158</v>
      </c>
    </row>
    <row r="15" spans="1:8" x14ac:dyDescent="0.2">
      <c r="A15" s="25" t="s">
        <v>4</v>
      </c>
      <c r="B15" s="26"/>
      <c r="C15" s="27" t="s">
        <v>47</v>
      </c>
      <c r="D15" s="27"/>
      <c r="E15" s="70">
        <v>525</v>
      </c>
      <c r="F15" s="69">
        <v>620</v>
      </c>
      <c r="G15" s="222">
        <v>620</v>
      </c>
    </row>
    <row r="16" spans="1:8" x14ac:dyDescent="0.2">
      <c r="A16" s="25" t="s">
        <v>5</v>
      </c>
      <c r="B16" s="26"/>
      <c r="C16" s="27" t="s">
        <v>46</v>
      </c>
      <c r="D16" s="27"/>
      <c r="E16" s="70">
        <v>20</v>
      </c>
      <c r="F16" s="69">
        <v>20</v>
      </c>
      <c r="G16" s="70">
        <v>20</v>
      </c>
    </row>
    <row r="17" spans="1:10" x14ac:dyDescent="0.2">
      <c r="A17" s="25" t="s">
        <v>6</v>
      </c>
      <c r="B17" s="26"/>
      <c r="C17" s="27" t="s">
        <v>48</v>
      </c>
      <c r="D17" s="27"/>
      <c r="E17" s="72">
        <v>352</v>
      </c>
      <c r="F17" s="71">
        <v>625</v>
      </c>
      <c r="G17" s="72">
        <v>600</v>
      </c>
    </row>
    <row r="18" spans="1:10" x14ac:dyDescent="0.2">
      <c r="A18" s="25" t="s">
        <v>7</v>
      </c>
      <c r="B18" s="26"/>
      <c r="C18" s="101" t="s">
        <v>36</v>
      </c>
      <c r="D18" s="101"/>
      <c r="E18" s="102">
        <f>SUM(E19:E20)</f>
        <v>13983</v>
      </c>
      <c r="F18" s="102">
        <f>SUM(F19:F20)</f>
        <v>13983</v>
      </c>
      <c r="G18" s="103">
        <f>SUM(G19:G20)</f>
        <v>13983</v>
      </c>
    </row>
    <row r="19" spans="1:10" x14ac:dyDescent="0.2">
      <c r="A19" s="25" t="s">
        <v>8</v>
      </c>
      <c r="B19" s="26"/>
      <c r="C19" s="28" t="s">
        <v>35</v>
      </c>
      <c r="D19" s="27" t="s">
        <v>37</v>
      </c>
      <c r="E19" s="72">
        <v>13928</v>
      </c>
      <c r="F19" s="71">
        <v>13928</v>
      </c>
      <c r="G19" s="72">
        <v>13928</v>
      </c>
    </row>
    <row r="20" spans="1:10" x14ac:dyDescent="0.2">
      <c r="A20" s="25" t="s">
        <v>9</v>
      </c>
      <c r="B20" s="26"/>
      <c r="C20" s="27"/>
      <c r="D20" s="27" t="s">
        <v>38</v>
      </c>
      <c r="E20" s="70">
        <v>55</v>
      </c>
      <c r="F20" s="69">
        <v>55</v>
      </c>
      <c r="G20" s="70">
        <v>55</v>
      </c>
      <c r="J20" s="88"/>
    </row>
    <row r="21" spans="1:10" x14ac:dyDescent="0.2">
      <c r="A21" s="25" t="s">
        <v>10</v>
      </c>
      <c r="B21" s="26"/>
      <c r="C21" s="27" t="s">
        <v>49</v>
      </c>
      <c r="D21" s="27"/>
      <c r="E21" s="70">
        <v>4556</v>
      </c>
      <c r="F21" s="69">
        <v>4556</v>
      </c>
      <c r="G21" s="70">
        <v>4556</v>
      </c>
      <c r="J21" s="88"/>
    </row>
    <row r="22" spans="1:10" x14ac:dyDescent="0.2">
      <c r="A22" s="25" t="s">
        <v>11</v>
      </c>
      <c r="B22" s="26"/>
      <c r="C22" s="27" t="s">
        <v>50</v>
      </c>
      <c r="D22" s="27"/>
      <c r="E22" s="70">
        <v>58</v>
      </c>
      <c r="F22" s="69">
        <v>58</v>
      </c>
      <c r="G22" s="70">
        <v>58</v>
      </c>
    </row>
    <row r="23" spans="1:10" x14ac:dyDescent="0.2">
      <c r="A23" s="25" t="s">
        <v>12</v>
      </c>
      <c r="B23" s="26"/>
      <c r="C23" s="27" t="s">
        <v>89</v>
      </c>
      <c r="D23" s="27"/>
      <c r="E23" s="70">
        <v>338</v>
      </c>
      <c r="F23" s="69">
        <v>338</v>
      </c>
      <c r="G23" s="70">
        <v>338</v>
      </c>
    </row>
    <row r="24" spans="1:10" x14ac:dyDescent="0.2">
      <c r="A24" s="25" t="s">
        <v>14</v>
      </c>
      <c r="B24" s="26"/>
      <c r="C24" s="27" t="s">
        <v>58</v>
      </c>
      <c r="D24" s="27"/>
      <c r="E24" s="70">
        <v>0</v>
      </c>
      <c r="F24" s="69">
        <v>0</v>
      </c>
      <c r="G24" s="70"/>
    </row>
    <row r="25" spans="1:10" x14ac:dyDescent="0.2">
      <c r="A25" s="25" t="s">
        <v>15</v>
      </c>
      <c r="B25" s="26"/>
      <c r="C25" s="29" t="s">
        <v>39</v>
      </c>
      <c r="D25" s="27"/>
      <c r="E25" s="70">
        <v>0</v>
      </c>
      <c r="F25" s="69">
        <v>0</v>
      </c>
      <c r="G25" s="70"/>
    </row>
    <row r="26" spans="1:10" x14ac:dyDescent="0.2">
      <c r="A26" s="25" t="s">
        <v>16</v>
      </c>
      <c r="B26" s="30"/>
      <c r="C26" s="31" t="s">
        <v>51</v>
      </c>
      <c r="D26" s="31"/>
      <c r="E26" s="70">
        <v>10</v>
      </c>
      <c r="F26" s="69">
        <v>0</v>
      </c>
      <c r="G26" s="70"/>
    </row>
    <row r="27" spans="1:10" x14ac:dyDescent="0.2">
      <c r="A27" s="25" t="s">
        <v>17</v>
      </c>
      <c r="B27" s="30"/>
      <c r="C27" s="31" t="s">
        <v>52</v>
      </c>
      <c r="D27" s="31"/>
      <c r="E27" s="70">
        <v>595</v>
      </c>
      <c r="F27" s="69">
        <v>594</v>
      </c>
      <c r="G27" s="222">
        <v>594</v>
      </c>
    </row>
    <row r="28" spans="1:10" ht="13.5" thickBot="1" x14ac:dyDescent="0.25">
      <c r="A28" s="25" t="s">
        <v>18</v>
      </c>
      <c r="B28" s="30"/>
      <c r="C28" s="31" t="s">
        <v>60</v>
      </c>
      <c r="D28" s="31"/>
      <c r="E28" s="74">
        <v>100</v>
      </c>
      <c r="F28" s="73">
        <v>150</v>
      </c>
      <c r="G28" s="223">
        <v>250</v>
      </c>
      <c r="I28" s="88"/>
    </row>
    <row r="29" spans="1:10" ht="15" thickBot="1" x14ac:dyDescent="0.25">
      <c r="A29" s="32" t="s">
        <v>19</v>
      </c>
      <c r="B29" s="33" t="s">
        <v>40</v>
      </c>
      <c r="C29" s="33"/>
      <c r="D29" s="34"/>
      <c r="E29" s="75">
        <f>SUM(E31+E34+E36+E35+E37+E38+E39)</f>
        <v>22360</v>
      </c>
      <c r="F29" s="75">
        <f>SUM(F31+F34+F36+F35+F37+F38+F39)</f>
        <v>22610</v>
      </c>
      <c r="G29" s="75">
        <f>SUM(G31+G34+G36+G35+G37+G38+G39)</f>
        <v>22559</v>
      </c>
    </row>
    <row r="30" spans="1:10" x14ac:dyDescent="0.2">
      <c r="A30" s="35" t="s">
        <v>35</v>
      </c>
      <c r="B30" s="31"/>
      <c r="C30" s="31"/>
      <c r="D30" s="31"/>
      <c r="E30" s="77"/>
      <c r="F30" s="77"/>
      <c r="G30" s="78"/>
    </row>
    <row r="31" spans="1:10" x14ac:dyDescent="0.2">
      <c r="A31" s="36" t="s">
        <v>20</v>
      </c>
      <c r="B31" s="27"/>
      <c r="C31" s="104" t="s">
        <v>41</v>
      </c>
      <c r="D31" s="104"/>
      <c r="E31" s="98">
        <f>SUM(E32:E33)</f>
        <v>180</v>
      </c>
      <c r="F31" s="98">
        <f>SUM(F32:F33)</f>
        <v>180</v>
      </c>
      <c r="G31" s="98">
        <f>SUM(G32:G33)</f>
        <v>180</v>
      </c>
    </row>
    <row r="32" spans="1:10" x14ac:dyDescent="0.2">
      <c r="A32" s="36" t="s">
        <v>21</v>
      </c>
      <c r="B32" s="27"/>
      <c r="C32" s="155" t="s">
        <v>121</v>
      </c>
      <c r="D32" s="156"/>
      <c r="E32" s="72">
        <v>180</v>
      </c>
      <c r="F32" s="79">
        <v>180</v>
      </c>
      <c r="G32" s="72">
        <v>180</v>
      </c>
    </row>
    <row r="33" spans="1:10" x14ac:dyDescent="0.2">
      <c r="A33" s="36" t="s">
        <v>22</v>
      </c>
      <c r="B33" s="27"/>
      <c r="C33" s="155"/>
      <c r="D33" s="156" t="s">
        <v>44</v>
      </c>
      <c r="E33" s="70">
        <v>0</v>
      </c>
      <c r="F33" s="80">
        <v>0</v>
      </c>
      <c r="G33" s="70"/>
    </row>
    <row r="34" spans="1:10" x14ac:dyDescent="0.2">
      <c r="A34" s="36" t="s">
        <v>23</v>
      </c>
      <c r="B34" s="27"/>
      <c r="C34" s="156" t="s">
        <v>57</v>
      </c>
      <c r="D34" s="156"/>
      <c r="E34" s="70">
        <v>100</v>
      </c>
      <c r="F34" s="80">
        <v>100</v>
      </c>
      <c r="G34" s="70">
        <v>100</v>
      </c>
    </row>
    <row r="35" spans="1:10" x14ac:dyDescent="0.2">
      <c r="A35" s="36" t="s">
        <v>24</v>
      </c>
      <c r="B35" s="27"/>
      <c r="C35" s="156" t="s">
        <v>82</v>
      </c>
      <c r="D35" s="156"/>
      <c r="E35" s="70">
        <v>0</v>
      </c>
      <c r="F35" s="80">
        <v>0</v>
      </c>
      <c r="G35" s="70"/>
    </row>
    <row r="36" spans="1:10" x14ac:dyDescent="0.2">
      <c r="A36" s="36" t="s">
        <v>25</v>
      </c>
      <c r="B36" s="27"/>
      <c r="C36" s="27" t="s">
        <v>53</v>
      </c>
      <c r="D36" s="27"/>
      <c r="E36" s="70">
        <v>0</v>
      </c>
      <c r="F36" s="80">
        <v>0</v>
      </c>
      <c r="G36" s="70"/>
    </row>
    <row r="37" spans="1:10" x14ac:dyDescent="0.2">
      <c r="A37" s="36" t="s">
        <v>26</v>
      </c>
      <c r="B37" s="27"/>
      <c r="C37" s="27" t="s">
        <v>54</v>
      </c>
      <c r="D37" s="27"/>
      <c r="E37" s="70">
        <v>0</v>
      </c>
      <c r="F37" s="80">
        <v>0</v>
      </c>
      <c r="G37" s="70"/>
    </row>
    <row r="38" spans="1:10" x14ac:dyDescent="0.2">
      <c r="A38" s="36" t="s">
        <v>27</v>
      </c>
      <c r="B38" s="27"/>
      <c r="C38" s="157" t="s">
        <v>55</v>
      </c>
      <c r="D38" s="157"/>
      <c r="E38" s="72">
        <v>0</v>
      </c>
      <c r="F38" s="80">
        <v>0</v>
      </c>
      <c r="G38" s="70"/>
    </row>
    <row r="39" spans="1:10" x14ac:dyDescent="0.2">
      <c r="A39" s="36" t="s">
        <v>28</v>
      </c>
      <c r="B39" s="27"/>
      <c r="C39" s="101" t="s">
        <v>56</v>
      </c>
      <c r="D39" s="101"/>
      <c r="E39" s="106">
        <f>SUM(E40:E46)</f>
        <v>22080</v>
      </c>
      <c r="F39" s="106">
        <f>SUM(F40:F46)</f>
        <v>22330</v>
      </c>
      <c r="G39" s="105">
        <f>SUM(G40:G46)</f>
        <v>22279</v>
      </c>
    </row>
    <row r="40" spans="1:10" x14ac:dyDescent="0.2">
      <c r="A40" s="36" t="s">
        <v>29</v>
      </c>
      <c r="B40" s="27"/>
      <c r="C40" s="28" t="s">
        <v>35</v>
      </c>
      <c r="D40" s="84" t="s">
        <v>42</v>
      </c>
      <c r="E40" s="97">
        <v>2186</v>
      </c>
      <c r="F40" s="79">
        <v>2181</v>
      </c>
      <c r="G40" s="72">
        <v>2050</v>
      </c>
      <c r="H40" s="88"/>
      <c r="I40" s="88"/>
      <c r="J40" s="88"/>
    </row>
    <row r="41" spans="1:10" x14ac:dyDescent="0.2">
      <c r="A41" s="36" t="s">
        <v>30</v>
      </c>
      <c r="B41" s="37"/>
      <c r="C41" s="37"/>
      <c r="D41" s="85" t="s">
        <v>43</v>
      </c>
      <c r="E41" s="98">
        <v>594</v>
      </c>
      <c r="F41" s="80">
        <v>594</v>
      </c>
      <c r="G41" s="70">
        <v>594</v>
      </c>
    </row>
    <row r="42" spans="1:10" x14ac:dyDescent="0.2">
      <c r="A42" s="36" t="s">
        <v>31</v>
      </c>
      <c r="B42" s="38"/>
      <c r="C42" s="38"/>
      <c r="D42" s="85" t="s">
        <v>90</v>
      </c>
      <c r="E42" s="98">
        <v>600</v>
      </c>
      <c r="F42" s="80">
        <v>620</v>
      </c>
      <c r="G42" s="70">
        <v>600</v>
      </c>
      <c r="I42" s="88"/>
    </row>
    <row r="43" spans="1:10" x14ac:dyDescent="0.2">
      <c r="A43" s="36" t="s">
        <v>110</v>
      </c>
      <c r="B43" s="38"/>
      <c r="C43" s="38"/>
      <c r="D43" s="85" t="s">
        <v>109</v>
      </c>
      <c r="E43" s="98">
        <v>0</v>
      </c>
      <c r="F43" s="80">
        <v>0</v>
      </c>
      <c r="G43" s="70"/>
    </row>
    <row r="44" spans="1:10" x14ac:dyDescent="0.2">
      <c r="A44" s="36" t="s">
        <v>32</v>
      </c>
      <c r="B44" s="38"/>
      <c r="C44" s="38"/>
      <c r="D44" s="85" t="s">
        <v>78</v>
      </c>
      <c r="E44" s="130">
        <v>18700</v>
      </c>
      <c r="F44" s="80">
        <v>18935</v>
      </c>
      <c r="G44" s="70">
        <v>18935</v>
      </c>
    </row>
    <row r="45" spans="1:10" x14ac:dyDescent="0.2">
      <c r="A45" s="36" t="s">
        <v>83</v>
      </c>
      <c r="B45" s="38"/>
      <c r="C45" s="38"/>
      <c r="D45" s="85" t="s">
        <v>79</v>
      </c>
      <c r="E45" s="131">
        <v>0</v>
      </c>
      <c r="F45" s="80">
        <v>0</v>
      </c>
      <c r="G45" s="70"/>
    </row>
    <row r="46" spans="1:10" x14ac:dyDescent="0.2">
      <c r="A46" s="36" t="s">
        <v>84</v>
      </c>
      <c r="B46" s="38"/>
      <c r="C46" s="38"/>
      <c r="D46" s="85" t="s">
        <v>80</v>
      </c>
      <c r="E46" s="132">
        <v>0</v>
      </c>
      <c r="F46" s="80">
        <v>0</v>
      </c>
      <c r="G46" s="70">
        <v>100</v>
      </c>
    </row>
    <row r="47" spans="1:10" ht="13.5" thickBot="1" x14ac:dyDescent="0.25">
      <c r="A47" s="36" t="s">
        <v>85</v>
      </c>
      <c r="B47" s="38"/>
      <c r="C47" s="38"/>
      <c r="D47" s="86" t="s">
        <v>81</v>
      </c>
      <c r="E47" s="124">
        <v>0</v>
      </c>
      <c r="F47" s="80">
        <v>0</v>
      </c>
      <c r="G47" s="124"/>
    </row>
    <row r="48" spans="1:10" ht="13.5" thickBot="1" x14ac:dyDescent="0.25">
      <c r="A48" s="39" t="s">
        <v>86</v>
      </c>
      <c r="B48" s="158" t="s">
        <v>59</v>
      </c>
      <c r="C48" s="158"/>
      <c r="D48" s="159"/>
      <c r="E48" s="75">
        <f>E29-E11</f>
        <v>0</v>
      </c>
      <c r="F48" s="75">
        <f>F29-F11</f>
        <v>0</v>
      </c>
      <c r="G48" s="75">
        <f>G29-G11</f>
        <v>0</v>
      </c>
    </row>
    <row r="49" spans="1:7" ht="12.75" customHeight="1" x14ac:dyDescent="0.2">
      <c r="A49" s="160" t="s">
        <v>45</v>
      </c>
      <c r="B49" s="161"/>
      <c r="C49" s="161"/>
      <c r="D49" s="161"/>
      <c r="E49" s="161"/>
      <c r="F49" s="161"/>
      <c r="G49" s="161"/>
    </row>
    <row r="50" spans="1:7" x14ac:dyDescent="0.2">
      <c r="A50" s="40"/>
      <c r="B50" s="40"/>
      <c r="C50" s="40"/>
      <c r="D50" s="40"/>
      <c r="E50" s="40"/>
      <c r="F50" s="40"/>
      <c r="G50" s="40"/>
    </row>
    <row r="51" spans="1:7" x14ac:dyDescent="0.2">
      <c r="A51" s="42" t="s">
        <v>107</v>
      </c>
      <c r="B51" s="42"/>
      <c r="C51" s="234">
        <v>45575</v>
      </c>
      <c r="D51" s="90"/>
      <c r="E51" s="334"/>
      <c r="F51" s="333"/>
      <c r="G51" s="333"/>
    </row>
    <row r="52" spans="1:7" ht="15.75" x14ac:dyDescent="0.25">
      <c r="A52" s="43"/>
      <c r="B52" s="43"/>
      <c r="C52" s="43"/>
      <c r="D52" s="43"/>
      <c r="E52" s="332"/>
      <c r="F52" s="333"/>
      <c r="G52" s="333"/>
    </row>
    <row r="53" spans="1:7" x14ac:dyDescent="0.2">
      <c r="A53" s="334" t="s">
        <v>165</v>
      </c>
      <c r="B53" s="335"/>
      <c r="C53" s="335"/>
      <c r="D53" s="335"/>
      <c r="E53" s="335"/>
      <c r="F53" s="335"/>
      <c r="G53" s="335"/>
    </row>
    <row r="54" spans="1:7" x14ac:dyDescent="0.2">
      <c r="E54" s="336"/>
      <c r="F54" s="337"/>
      <c r="G54" s="337"/>
    </row>
    <row r="55" spans="1:7" x14ac:dyDescent="0.2">
      <c r="A55" s="334" t="s">
        <v>167</v>
      </c>
      <c r="B55" s="335"/>
      <c r="C55" s="335"/>
      <c r="D55" s="335"/>
      <c r="E55" s="337"/>
      <c r="F55" s="337"/>
      <c r="G55" s="337"/>
    </row>
  </sheetData>
  <mergeCells count="12">
    <mergeCell ref="A1:G1"/>
    <mergeCell ref="A2:G2"/>
    <mergeCell ref="E52:G52"/>
    <mergeCell ref="A53:G53"/>
    <mergeCell ref="E54:G55"/>
    <mergeCell ref="A55:D55"/>
    <mergeCell ref="A5:G5"/>
    <mergeCell ref="A7:D7"/>
    <mergeCell ref="A8:D10"/>
    <mergeCell ref="F8:G8"/>
    <mergeCell ref="E10:G10"/>
    <mergeCell ref="E51:G51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54"/>
  <sheetViews>
    <sheetView topLeftCell="A10" workbookViewId="0">
      <selection activeCell="H15" sqref="H15"/>
    </sheetView>
  </sheetViews>
  <sheetFormatPr defaultRowHeight="12.75" x14ac:dyDescent="0.2"/>
  <cols>
    <col min="1" max="1" width="5.5703125" customWidth="1"/>
    <col min="2" max="2" width="2.28515625" customWidth="1"/>
    <col min="3" max="3" width="9.85546875" bestFit="1" customWidth="1"/>
    <col min="4" max="4" width="33.5703125" customWidth="1"/>
    <col min="5" max="7" width="12.7109375" customWidth="1"/>
  </cols>
  <sheetData>
    <row r="1" spans="1:8" ht="19.5" x14ac:dyDescent="0.4">
      <c r="A1" s="321" t="s">
        <v>113</v>
      </c>
      <c r="B1" s="321"/>
      <c r="C1" s="321"/>
      <c r="D1" s="321"/>
      <c r="E1" s="321"/>
      <c r="F1" s="321"/>
      <c r="G1" s="321"/>
    </row>
    <row r="2" spans="1:8" ht="16.5" x14ac:dyDescent="0.35">
      <c r="A2" s="322" t="s">
        <v>98</v>
      </c>
      <c r="B2" s="322"/>
      <c r="C2" s="322"/>
      <c r="D2" s="322"/>
      <c r="E2" s="322"/>
      <c r="F2" s="322"/>
      <c r="G2" s="322"/>
      <c r="H2" s="322"/>
    </row>
    <row r="4" spans="1:8" x14ac:dyDescent="0.2">
      <c r="A4" s="170" t="s">
        <v>100</v>
      </c>
      <c r="B4" s="170"/>
      <c r="C4" s="170"/>
      <c r="D4" s="170"/>
    </row>
    <row r="5" spans="1:8" ht="18" x14ac:dyDescent="0.2">
      <c r="A5" s="303" t="s">
        <v>118</v>
      </c>
      <c r="B5" s="304"/>
      <c r="C5" s="304"/>
      <c r="D5" s="304"/>
      <c r="E5" s="304"/>
      <c r="F5" s="304"/>
      <c r="G5" s="305"/>
    </row>
    <row r="6" spans="1:8" ht="18" x14ac:dyDescent="0.25">
      <c r="A6" s="1" t="s">
        <v>13</v>
      </c>
      <c r="C6" s="2"/>
      <c r="E6" s="2"/>
    </row>
    <row r="7" spans="1:8" ht="11.25" customHeight="1" thickBot="1" x14ac:dyDescent="0.3">
      <c r="A7" s="306"/>
      <c r="B7" s="306"/>
      <c r="C7" s="306"/>
      <c r="D7" s="306"/>
    </row>
    <row r="8" spans="1:8" ht="39" customHeight="1" thickBot="1" x14ac:dyDescent="0.25">
      <c r="A8" s="307" t="s">
        <v>1</v>
      </c>
      <c r="B8" s="308"/>
      <c r="C8" s="308"/>
      <c r="D8" s="309"/>
      <c r="E8" s="171">
        <v>2024</v>
      </c>
      <c r="F8" s="316">
        <v>2025</v>
      </c>
      <c r="G8" s="317"/>
    </row>
    <row r="9" spans="1:8" ht="13.5" customHeight="1" thickBot="1" x14ac:dyDescent="0.25">
      <c r="A9" s="310"/>
      <c r="B9" s="311"/>
      <c r="C9" s="311"/>
      <c r="D9" s="312"/>
      <c r="E9" s="172" t="s">
        <v>115</v>
      </c>
      <c r="F9" s="173" t="s">
        <v>116</v>
      </c>
      <c r="G9" s="173" t="s">
        <v>119</v>
      </c>
    </row>
    <row r="10" spans="1:8" ht="13.5" thickBot="1" x14ac:dyDescent="0.25">
      <c r="A10" s="313"/>
      <c r="B10" s="314"/>
      <c r="C10" s="314"/>
      <c r="D10" s="315"/>
      <c r="E10" s="318" t="s">
        <v>33</v>
      </c>
      <c r="F10" s="319"/>
      <c r="G10" s="320"/>
    </row>
    <row r="11" spans="1:8" ht="15" thickBot="1" x14ac:dyDescent="0.25">
      <c r="A11" s="20" t="s">
        <v>2</v>
      </c>
      <c r="B11" s="21" t="s">
        <v>34</v>
      </c>
      <c r="C11" s="21"/>
      <c r="D11" s="21"/>
      <c r="E11" s="55">
        <f>E13+E14+E15+E16+E17+E18+E21+E22+E23+E24+E25+E26+E27+E28</f>
        <v>2594</v>
      </c>
      <c r="F11" s="55">
        <f>F13+F14+F15+F16+F17+F18+F21+F22+F23+F24+F25+F26+F27+F28</f>
        <v>2598</v>
      </c>
      <c r="G11" s="175">
        <f>G13+G14+G15+G16+G17+G18+G21+G22+G23+G24+G25+G26+G27+G28</f>
        <v>2598</v>
      </c>
    </row>
    <row r="12" spans="1:8" ht="13.5" thickTop="1" x14ac:dyDescent="0.2">
      <c r="A12" s="22" t="s">
        <v>35</v>
      </c>
      <c r="B12" s="23"/>
      <c r="C12" s="24"/>
      <c r="D12" s="24"/>
      <c r="E12" s="56"/>
      <c r="F12" s="57"/>
      <c r="G12" s="58"/>
    </row>
    <row r="13" spans="1:8" x14ac:dyDescent="0.2">
      <c r="A13" s="25" t="s">
        <v>0</v>
      </c>
      <c r="B13" s="26"/>
      <c r="C13" s="27" t="s">
        <v>87</v>
      </c>
      <c r="D13" s="27"/>
      <c r="E13" s="60">
        <v>90</v>
      </c>
      <c r="F13" s="59">
        <v>100</v>
      </c>
      <c r="G13" s="60">
        <v>100</v>
      </c>
    </row>
    <row r="14" spans="1:8" x14ac:dyDescent="0.2">
      <c r="A14" s="25" t="s">
        <v>3</v>
      </c>
      <c r="B14" s="26"/>
      <c r="C14" s="27" t="s">
        <v>88</v>
      </c>
      <c r="D14" s="27"/>
      <c r="E14" s="60">
        <v>0</v>
      </c>
      <c r="F14" s="59">
        <v>0</v>
      </c>
      <c r="G14" s="60"/>
    </row>
    <row r="15" spans="1:8" x14ac:dyDescent="0.2">
      <c r="A15" s="25" t="s">
        <v>4</v>
      </c>
      <c r="B15" s="26"/>
      <c r="C15" s="27" t="s">
        <v>47</v>
      </c>
      <c r="D15" s="27"/>
      <c r="E15" s="60">
        <v>63</v>
      </c>
      <c r="F15" s="59">
        <v>60</v>
      </c>
      <c r="G15" s="60">
        <v>60</v>
      </c>
      <c r="H15" s="227"/>
    </row>
    <row r="16" spans="1:8" x14ac:dyDescent="0.2">
      <c r="A16" s="25" t="s">
        <v>5</v>
      </c>
      <c r="B16" s="26"/>
      <c r="C16" s="27" t="s">
        <v>46</v>
      </c>
      <c r="D16" s="27"/>
      <c r="E16" s="60">
        <v>1</v>
      </c>
      <c r="F16" s="59">
        <v>1</v>
      </c>
      <c r="G16" s="60">
        <v>1</v>
      </c>
    </row>
    <row r="17" spans="1:10" x14ac:dyDescent="0.2">
      <c r="A17" s="25" t="s">
        <v>6</v>
      </c>
      <c r="B17" s="26"/>
      <c r="C17" s="27" t="s">
        <v>48</v>
      </c>
      <c r="D17" s="27"/>
      <c r="E17" s="61">
        <v>1502</v>
      </c>
      <c r="F17" s="57">
        <v>1510</v>
      </c>
      <c r="G17" s="60">
        <v>1510</v>
      </c>
    </row>
    <row r="18" spans="1:10" x14ac:dyDescent="0.2">
      <c r="A18" s="25" t="s">
        <v>7</v>
      </c>
      <c r="B18" s="26"/>
      <c r="C18" s="101" t="s">
        <v>36</v>
      </c>
      <c r="D18" s="101"/>
      <c r="E18" s="109">
        <f>SUM(E19:E20)</f>
        <v>680</v>
      </c>
      <c r="F18" s="109">
        <f>SUM(F19:F20)</f>
        <v>689</v>
      </c>
      <c r="G18" s="110">
        <f>SUM(G19:G20)</f>
        <v>689</v>
      </c>
      <c r="J18" s="88"/>
    </row>
    <row r="19" spans="1:10" x14ac:dyDescent="0.2">
      <c r="A19" s="25" t="s">
        <v>8</v>
      </c>
      <c r="B19" s="26"/>
      <c r="C19" s="28" t="s">
        <v>35</v>
      </c>
      <c r="D19" s="27" t="s">
        <v>37</v>
      </c>
      <c r="E19" s="61">
        <v>665</v>
      </c>
      <c r="F19" s="57">
        <v>670</v>
      </c>
      <c r="G19" s="147">
        <v>670</v>
      </c>
      <c r="I19" s="88"/>
      <c r="J19" s="88"/>
    </row>
    <row r="20" spans="1:10" x14ac:dyDescent="0.2">
      <c r="A20" s="25" t="s">
        <v>9</v>
      </c>
      <c r="B20" s="26"/>
      <c r="C20" s="27"/>
      <c r="D20" s="27" t="s">
        <v>38</v>
      </c>
      <c r="E20" s="60">
        <v>15</v>
      </c>
      <c r="F20" s="59">
        <v>19</v>
      </c>
      <c r="G20" s="147">
        <v>19</v>
      </c>
    </row>
    <row r="21" spans="1:10" x14ac:dyDescent="0.2">
      <c r="A21" s="25" t="s">
        <v>10</v>
      </c>
      <c r="B21" s="26"/>
      <c r="C21" s="27" t="s">
        <v>49</v>
      </c>
      <c r="D21" s="27"/>
      <c r="E21" s="60">
        <v>243</v>
      </c>
      <c r="F21" s="59">
        <v>226</v>
      </c>
      <c r="G21" s="147">
        <v>226</v>
      </c>
    </row>
    <row r="22" spans="1:10" x14ac:dyDescent="0.2">
      <c r="A22" s="25" t="s">
        <v>11</v>
      </c>
      <c r="B22" s="26"/>
      <c r="C22" s="27" t="s">
        <v>50</v>
      </c>
      <c r="D22" s="27"/>
      <c r="E22" s="60">
        <v>3</v>
      </c>
      <c r="F22" s="59">
        <v>2</v>
      </c>
      <c r="G22" s="147">
        <v>2</v>
      </c>
    </row>
    <row r="23" spans="1:10" x14ac:dyDescent="0.2">
      <c r="A23" s="25" t="s">
        <v>12</v>
      </c>
      <c r="B23" s="26"/>
      <c r="C23" s="27" t="s">
        <v>89</v>
      </c>
      <c r="D23" s="27"/>
      <c r="E23" s="60">
        <v>12</v>
      </c>
      <c r="F23" s="59">
        <v>10</v>
      </c>
      <c r="G23" s="147">
        <v>10</v>
      </c>
    </row>
    <row r="24" spans="1:10" x14ac:dyDescent="0.2">
      <c r="A24" s="25" t="s">
        <v>14</v>
      </c>
      <c r="B24" s="26"/>
      <c r="C24" s="27" t="s">
        <v>58</v>
      </c>
      <c r="D24" s="27"/>
      <c r="E24" s="60">
        <v>0</v>
      </c>
      <c r="F24" s="59">
        <v>0</v>
      </c>
      <c r="G24" s="61"/>
    </row>
    <row r="25" spans="1:10" x14ac:dyDescent="0.2">
      <c r="A25" s="25" t="s">
        <v>15</v>
      </c>
      <c r="B25" s="26"/>
      <c r="C25" s="29" t="s">
        <v>39</v>
      </c>
      <c r="D25" s="27"/>
      <c r="E25" s="60">
        <v>0</v>
      </c>
      <c r="F25" s="59">
        <v>0</v>
      </c>
      <c r="G25" s="61"/>
    </row>
    <row r="26" spans="1:10" x14ac:dyDescent="0.2">
      <c r="A26" s="25" t="s">
        <v>16</v>
      </c>
      <c r="B26" s="30"/>
      <c r="C26" s="31" t="s">
        <v>51</v>
      </c>
      <c r="D26" s="31"/>
      <c r="E26" s="60">
        <v>0</v>
      </c>
      <c r="F26" s="59">
        <v>0</v>
      </c>
      <c r="G26" s="61"/>
    </row>
    <row r="27" spans="1:10" x14ac:dyDescent="0.2">
      <c r="A27" s="25" t="s">
        <v>17</v>
      </c>
      <c r="B27" s="30"/>
      <c r="C27" s="31" t="s">
        <v>52</v>
      </c>
      <c r="D27" s="31"/>
      <c r="E27" s="60">
        <v>0</v>
      </c>
      <c r="F27" s="59">
        <v>0</v>
      </c>
      <c r="G27" s="61"/>
    </row>
    <row r="28" spans="1:10" ht="13.5" thickBot="1" x14ac:dyDescent="0.25">
      <c r="A28" s="25" t="s">
        <v>18</v>
      </c>
      <c r="B28" s="30"/>
      <c r="C28" s="31" t="s">
        <v>60</v>
      </c>
      <c r="D28" s="31"/>
      <c r="E28" s="63">
        <v>0</v>
      </c>
      <c r="F28" s="62">
        <v>0</v>
      </c>
      <c r="G28" s="61"/>
    </row>
    <row r="29" spans="1:10" ht="15" thickBot="1" x14ac:dyDescent="0.25">
      <c r="A29" s="32" t="s">
        <v>19</v>
      </c>
      <c r="B29" s="33" t="s">
        <v>40</v>
      </c>
      <c r="C29" s="33"/>
      <c r="D29" s="34"/>
      <c r="E29" s="64">
        <f>SUM(E31+E34+E36+E35+E37+E38+E39)</f>
        <v>2594</v>
      </c>
      <c r="F29" s="64">
        <f>SUM(F31+F34+F36+F35+F37+F38+F39)</f>
        <v>2598</v>
      </c>
      <c r="G29" s="64">
        <f>SUM(G31+G34+G36+G35+G37+G38+G39)</f>
        <v>2598</v>
      </c>
    </row>
    <row r="30" spans="1:10" x14ac:dyDescent="0.2">
      <c r="A30" s="35" t="s">
        <v>35</v>
      </c>
      <c r="B30" s="31"/>
      <c r="C30" s="31"/>
      <c r="D30" s="31"/>
      <c r="E30" s="65"/>
      <c r="F30" s="65"/>
      <c r="G30" s="58"/>
    </row>
    <row r="31" spans="1:10" x14ac:dyDescent="0.2">
      <c r="A31" s="36" t="s">
        <v>20</v>
      </c>
      <c r="B31" s="27"/>
      <c r="C31" s="104" t="s">
        <v>41</v>
      </c>
      <c r="D31" s="104"/>
      <c r="E31" s="100">
        <f>SUM(E32:E33)</f>
        <v>0</v>
      </c>
      <c r="F31" s="100">
        <f>SUM(F32:F33)</f>
        <v>0</v>
      </c>
      <c r="G31" s="100">
        <f>SUM(G32:G33)</f>
        <v>0</v>
      </c>
    </row>
    <row r="32" spans="1:10" x14ac:dyDescent="0.2">
      <c r="A32" s="36" t="s">
        <v>21</v>
      </c>
      <c r="B32" s="27"/>
      <c r="C32" s="155" t="s">
        <v>102</v>
      </c>
      <c r="D32" s="156"/>
      <c r="E32" s="61">
        <v>0</v>
      </c>
      <c r="F32" s="66">
        <v>0</v>
      </c>
      <c r="G32" s="61"/>
    </row>
    <row r="33" spans="1:10" x14ac:dyDescent="0.2">
      <c r="A33" s="36" t="s">
        <v>22</v>
      </c>
      <c r="B33" s="27"/>
      <c r="C33" s="155"/>
      <c r="D33" s="156" t="s">
        <v>44</v>
      </c>
      <c r="E33" s="60">
        <v>0</v>
      </c>
      <c r="F33" s="66">
        <v>0</v>
      </c>
      <c r="G33" s="61"/>
    </row>
    <row r="34" spans="1:10" x14ac:dyDescent="0.2">
      <c r="A34" s="36" t="s">
        <v>23</v>
      </c>
      <c r="B34" s="27"/>
      <c r="C34" s="156" t="s">
        <v>57</v>
      </c>
      <c r="D34" s="156"/>
      <c r="E34" s="60">
        <v>0</v>
      </c>
      <c r="F34" s="66">
        <v>0</v>
      </c>
      <c r="G34" s="61"/>
    </row>
    <row r="35" spans="1:10" x14ac:dyDescent="0.2">
      <c r="A35" s="36" t="s">
        <v>24</v>
      </c>
      <c r="B35" s="27"/>
      <c r="C35" s="156" t="s">
        <v>82</v>
      </c>
      <c r="D35" s="156"/>
      <c r="E35" s="60">
        <v>0</v>
      </c>
      <c r="F35" s="66">
        <v>0</v>
      </c>
      <c r="G35" s="61"/>
    </row>
    <row r="36" spans="1:10" x14ac:dyDescent="0.2">
      <c r="A36" s="36" t="s">
        <v>25</v>
      </c>
      <c r="B36" s="27"/>
      <c r="C36" s="27" t="s">
        <v>53</v>
      </c>
      <c r="D36" s="27"/>
      <c r="E36" s="60">
        <v>0</v>
      </c>
      <c r="F36" s="66">
        <v>0</v>
      </c>
      <c r="G36" s="61"/>
    </row>
    <row r="37" spans="1:10" x14ac:dyDescent="0.2">
      <c r="A37" s="36" t="s">
        <v>26</v>
      </c>
      <c r="B37" s="27"/>
      <c r="C37" s="27" t="s">
        <v>54</v>
      </c>
      <c r="D37" s="27"/>
      <c r="E37" s="60">
        <v>0</v>
      </c>
      <c r="F37" s="66">
        <v>0</v>
      </c>
      <c r="G37" s="61"/>
    </row>
    <row r="38" spans="1:10" x14ac:dyDescent="0.2">
      <c r="A38" s="36" t="s">
        <v>27</v>
      </c>
      <c r="B38" s="27"/>
      <c r="C38" s="157" t="s">
        <v>55</v>
      </c>
      <c r="D38" s="157"/>
      <c r="E38" s="61">
        <v>0</v>
      </c>
      <c r="F38" s="66">
        <v>0</v>
      </c>
      <c r="G38" s="61"/>
    </row>
    <row r="39" spans="1:10" x14ac:dyDescent="0.2">
      <c r="A39" s="36" t="s">
        <v>28</v>
      </c>
      <c r="B39" s="27"/>
      <c r="C39" s="101" t="s">
        <v>56</v>
      </c>
      <c r="D39" s="101"/>
      <c r="E39" s="111">
        <f>SUM(E40:E46)</f>
        <v>2594</v>
      </c>
      <c r="F39" s="111">
        <f>SUM(F40:F46)</f>
        <v>2598</v>
      </c>
      <c r="G39" s="112">
        <f>SUM(G40:G46)</f>
        <v>2598</v>
      </c>
    </row>
    <row r="40" spans="1:10" x14ac:dyDescent="0.2">
      <c r="A40" s="36" t="s">
        <v>29</v>
      </c>
      <c r="B40" s="27"/>
      <c r="C40" s="28" t="s">
        <v>35</v>
      </c>
      <c r="D40" s="84" t="s">
        <v>42</v>
      </c>
      <c r="E40" s="99">
        <v>1600</v>
      </c>
      <c r="F40" s="66">
        <v>1600</v>
      </c>
      <c r="G40" s="61">
        <v>1600</v>
      </c>
      <c r="H40" s="88"/>
      <c r="I40" s="88"/>
      <c r="J40" s="88"/>
    </row>
    <row r="41" spans="1:10" x14ac:dyDescent="0.2">
      <c r="A41" s="36" t="s">
        <v>30</v>
      </c>
      <c r="B41" s="37"/>
      <c r="C41" s="37"/>
      <c r="D41" s="85" t="s">
        <v>43</v>
      </c>
      <c r="E41" s="100">
        <v>0</v>
      </c>
      <c r="F41" s="67">
        <v>0</v>
      </c>
      <c r="G41" s="60"/>
      <c r="H41" s="88"/>
      <c r="I41" s="88"/>
      <c r="J41" s="88" t="s">
        <v>13</v>
      </c>
    </row>
    <row r="42" spans="1:10" x14ac:dyDescent="0.2">
      <c r="A42" s="36" t="s">
        <v>31</v>
      </c>
      <c r="B42" s="38"/>
      <c r="C42" s="38"/>
      <c r="D42" s="85" t="s">
        <v>90</v>
      </c>
      <c r="E42" s="100">
        <v>60</v>
      </c>
      <c r="F42" s="67">
        <v>60</v>
      </c>
      <c r="G42" s="60">
        <v>60</v>
      </c>
    </row>
    <row r="43" spans="1:10" x14ac:dyDescent="0.2">
      <c r="A43" s="36" t="s">
        <v>32</v>
      </c>
      <c r="B43" s="38"/>
      <c r="C43" s="38"/>
      <c r="D43" s="85" t="s">
        <v>109</v>
      </c>
      <c r="E43" s="100">
        <v>0</v>
      </c>
      <c r="F43" s="67">
        <v>0</v>
      </c>
      <c r="G43" s="60"/>
    </row>
    <row r="44" spans="1:10" x14ac:dyDescent="0.2">
      <c r="A44" s="36" t="s">
        <v>83</v>
      </c>
      <c r="B44" s="38"/>
      <c r="C44" s="38"/>
      <c r="D44" s="85" t="s">
        <v>78</v>
      </c>
      <c r="E44" s="133">
        <v>934</v>
      </c>
      <c r="F44" s="67">
        <v>938</v>
      </c>
      <c r="G44" s="148">
        <v>938</v>
      </c>
      <c r="I44" s="88"/>
    </row>
    <row r="45" spans="1:10" x14ac:dyDescent="0.2">
      <c r="A45" s="36" t="s">
        <v>84</v>
      </c>
      <c r="B45" s="38"/>
      <c r="C45" s="38"/>
      <c r="D45" s="85" t="s">
        <v>79</v>
      </c>
      <c r="E45" s="134">
        <v>0</v>
      </c>
      <c r="F45" s="68">
        <v>0</v>
      </c>
      <c r="G45" s="60"/>
      <c r="I45" s="88"/>
    </row>
    <row r="46" spans="1:10" x14ac:dyDescent="0.2">
      <c r="A46" s="36" t="s">
        <v>85</v>
      </c>
      <c r="B46" s="38"/>
      <c r="C46" s="38"/>
      <c r="D46" s="85" t="s">
        <v>80</v>
      </c>
      <c r="E46" s="135">
        <v>0</v>
      </c>
      <c r="F46" s="66">
        <v>0</v>
      </c>
      <c r="G46" s="60"/>
    </row>
    <row r="47" spans="1:10" ht="13.5" thickBot="1" x14ac:dyDescent="0.25">
      <c r="A47" s="36"/>
      <c r="B47" s="38"/>
      <c r="C47" s="38"/>
      <c r="D47" s="86" t="s">
        <v>81</v>
      </c>
      <c r="E47" s="125">
        <v>0</v>
      </c>
      <c r="F47" s="126">
        <v>0</v>
      </c>
      <c r="G47" s="61"/>
    </row>
    <row r="48" spans="1:10" ht="13.5" thickBot="1" x14ac:dyDescent="0.25">
      <c r="A48" s="39" t="s">
        <v>86</v>
      </c>
      <c r="B48" s="158" t="s">
        <v>59</v>
      </c>
      <c r="C48" s="158"/>
      <c r="D48" s="159"/>
      <c r="E48" s="64">
        <f>E29-E11</f>
        <v>0</v>
      </c>
      <c r="F48" s="64">
        <f>F29-F11</f>
        <v>0</v>
      </c>
      <c r="G48" s="64">
        <f>G29-G11</f>
        <v>0</v>
      </c>
    </row>
    <row r="49" spans="1:7" x14ac:dyDescent="0.2">
      <c r="A49" s="40"/>
      <c r="B49" s="40"/>
      <c r="C49" s="40"/>
      <c r="D49" s="40"/>
      <c r="E49" s="40"/>
      <c r="F49" s="40"/>
      <c r="G49" s="40"/>
    </row>
    <row r="50" spans="1:7" x14ac:dyDescent="0.2">
      <c r="A50" s="42" t="s">
        <v>107</v>
      </c>
      <c r="B50" s="42"/>
      <c r="C50" s="234">
        <v>45575</v>
      </c>
      <c r="D50" s="90"/>
      <c r="E50" s="334"/>
      <c r="F50" s="333"/>
      <c r="G50" s="333"/>
    </row>
    <row r="51" spans="1:7" ht="15.75" x14ac:dyDescent="0.25">
      <c r="A51" s="43"/>
      <c r="B51" s="43"/>
      <c r="C51" s="43"/>
      <c r="D51" s="43"/>
      <c r="E51" s="332"/>
      <c r="F51" s="333"/>
      <c r="G51" s="333"/>
    </row>
    <row r="52" spans="1:7" x14ac:dyDescent="0.2">
      <c r="A52" s="334" t="s">
        <v>165</v>
      </c>
      <c r="B52" s="335"/>
      <c r="C52" s="335"/>
      <c r="D52" s="335"/>
      <c r="E52" s="335"/>
      <c r="F52" s="335"/>
      <c r="G52" s="335"/>
    </row>
    <row r="53" spans="1:7" x14ac:dyDescent="0.2">
      <c r="E53" s="336"/>
      <c r="F53" s="337"/>
      <c r="G53" s="337"/>
    </row>
    <row r="54" spans="1:7" x14ac:dyDescent="0.2">
      <c r="A54" s="334" t="s">
        <v>167</v>
      </c>
      <c r="B54" s="335"/>
      <c r="C54" s="335"/>
      <c r="D54" s="335"/>
      <c r="E54" s="337"/>
      <c r="F54" s="337"/>
      <c r="G54" s="337"/>
    </row>
  </sheetData>
  <mergeCells count="12">
    <mergeCell ref="E50:G50"/>
    <mergeCell ref="E51:G51"/>
    <mergeCell ref="A52:G52"/>
    <mergeCell ref="E53:G54"/>
    <mergeCell ref="A54:D54"/>
    <mergeCell ref="A1:G1"/>
    <mergeCell ref="A2:H2"/>
    <mergeCell ref="A5:G5"/>
    <mergeCell ref="A7:D7"/>
    <mergeCell ref="A8:D10"/>
    <mergeCell ref="F8:G8"/>
    <mergeCell ref="E10:G10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O31"/>
  <sheetViews>
    <sheetView workbookViewId="0">
      <selection activeCell="F29" sqref="F29"/>
    </sheetView>
  </sheetViews>
  <sheetFormatPr defaultRowHeight="12.75" x14ac:dyDescent="0.2"/>
  <cols>
    <col min="1" max="1" width="11" customWidth="1"/>
    <col min="2" max="2" width="10.5703125" customWidth="1"/>
    <col min="3" max="3" width="10.42578125" customWidth="1"/>
    <col min="4" max="4" width="10.85546875" customWidth="1"/>
    <col min="5" max="5" width="10.5703125" customWidth="1"/>
    <col min="6" max="6" width="12.28515625" customWidth="1"/>
  </cols>
  <sheetData>
    <row r="1" spans="1:15" ht="15.75" x14ac:dyDescent="0.25">
      <c r="A1" s="13" t="s">
        <v>132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37.5" customHeight="1" x14ac:dyDescent="0.2">
      <c r="A3" s="339" t="s">
        <v>92</v>
      </c>
      <c r="B3" s="339"/>
      <c r="C3" s="338" t="s">
        <v>91</v>
      </c>
      <c r="D3" s="338"/>
      <c r="E3" s="338"/>
      <c r="F3" s="338"/>
      <c r="G3" s="9"/>
      <c r="H3" s="8"/>
      <c r="I3" s="8"/>
      <c r="J3" s="8"/>
      <c r="K3" s="8"/>
      <c r="L3" s="8"/>
      <c r="M3" s="8"/>
      <c r="N3" s="8"/>
      <c r="O3" s="8"/>
    </row>
    <row r="4" spans="1:15" x14ac:dyDescent="0.2">
      <c r="A4" s="8"/>
      <c r="B4" s="8"/>
      <c r="C4" s="9"/>
      <c r="D4" s="9"/>
      <c r="E4" s="9"/>
      <c r="F4" s="9"/>
      <c r="G4" s="9"/>
      <c r="H4" s="8"/>
      <c r="I4" s="8"/>
      <c r="J4" s="8"/>
      <c r="K4" s="8"/>
      <c r="L4" s="8"/>
      <c r="M4" s="8"/>
      <c r="N4" s="8"/>
      <c r="O4" s="8"/>
    </row>
    <row r="5" spans="1:15" ht="15" customHeight="1" x14ac:dyDescent="0.2">
      <c r="A5" s="8" t="s">
        <v>93</v>
      </c>
      <c r="B5" s="9" t="s">
        <v>94</v>
      </c>
      <c r="C5" s="9"/>
      <c r="D5" s="9"/>
      <c r="E5" s="9"/>
      <c r="F5" s="113" t="s">
        <v>74</v>
      </c>
      <c r="G5" s="9"/>
      <c r="H5" s="8"/>
      <c r="I5" s="8"/>
      <c r="J5" s="8"/>
      <c r="K5" s="8"/>
      <c r="L5" s="8"/>
      <c r="M5" s="8"/>
      <c r="N5" s="8"/>
      <c r="O5" s="8"/>
    </row>
    <row r="6" spans="1:15" ht="24.95" customHeight="1" x14ac:dyDescent="0.2">
      <c r="A6" s="8"/>
      <c r="B6" s="8"/>
      <c r="C6" s="8"/>
      <c r="D6" s="14" t="s">
        <v>73</v>
      </c>
      <c r="E6" s="176" t="s">
        <v>117</v>
      </c>
      <c r="F6" s="14" t="s">
        <v>120</v>
      </c>
      <c r="G6" s="8"/>
      <c r="H6" s="8"/>
      <c r="I6" s="8"/>
      <c r="J6" s="8"/>
      <c r="K6" s="8"/>
      <c r="L6" s="8"/>
      <c r="M6" s="8"/>
      <c r="N6" s="8"/>
      <c r="O6" s="8"/>
    </row>
    <row r="7" spans="1:15" ht="20.100000000000001" customHeight="1" x14ac:dyDescent="0.25">
      <c r="A7" s="342" t="s">
        <v>61</v>
      </c>
      <c r="B7" s="342"/>
      <c r="C7" s="342"/>
      <c r="D7" s="165">
        <v>2024</v>
      </c>
      <c r="E7" s="165">
        <v>2025</v>
      </c>
      <c r="F7" s="165">
        <v>2025</v>
      </c>
      <c r="G7" s="8"/>
      <c r="H7" s="8"/>
      <c r="I7" s="8"/>
      <c r="J7" s="8"/>
      <c r="K7" s="8"/>
      <c r="L7" s="8"/>
      <c r="M7" s="8"/>
      <c r="N7" s="8"/>
      <c r="O7" s="8"/>
    </row>
    <row r="8" spans="1:15" ht="20.100000000000001" customHeight="1" x14ac:dyDescent="0.2">
      <c r="A8" s="347" t="s">
        <v>66</v>
      </c>
      <c r="B8" s="347"/>
      <c r="C8" s="347"/>
      <c r="D8" s="114">
        <f>SUM(D9:D11)</f>
        <v>3536</v>
      </c>
      <c r="E8" s="114">
        <f>SUM(E9:E11)</f>
        <v>3702</v>
      </c>
      <c r="F8" s="114">
        <f>SUM(F9:F11)</f>
        <v>3505</v>
      </c>
      <c r="G8" s="8"/>
      <c r="H8" s="8"/>
      <c r="I8" s="8"/>
      <c r="J8" s="8"/>
      <c r="K8" s="8"/>
      <c r="L8" s="8"/>
      <c r="M8" s="8"/>
      <c r="N8" s="8"/>
      <c r="O8" s="8"/>
    </row>
    <row r="9" spans="1:15" ht="20.100000000000001" customHeight="1" x14ac:dyDescent="0.2">
      <c r="A9" s="10" t="s">
        <v>65</v>
      </c>
      <c r="B9" s="340" t="s">
        <v>67</v>
      </c>
      <c r="C9" s="341"/>
      <c r="D9" s="18">
        <f>SUM(' 1- podrobný rozpis Průchodní'!E40)</f>
        <v>2211</v>
      </c>
      <c r="E9" s="19">
        <f>SUM(' 1- podrobný rozpis Průchodní'!F40)</f>
        <v>2277</v>
      </c>
      <c r="F9" s="19">
        <f>SUM(' 1- podrobný rozpis Průchodní'!G40)</f>
        <v>2100</v>
      </c>
      <c r="G9" s="8"/>
      <c r="H9" s="8"/>
      <c r="I9" s="8"/>
      <c r="J9" s="8"/>
      <c r="K9" s="17"/>
      <c r="L9" s="8"/>
      <c r="M9" s="8"/>
      <c r="N9" s="8"/>
      <c r="O9" s="8"/>
    </row>
    <row r="10" spans="1:15" ht="20.100000000000001" customHeight="1" x14ac:dyDescent="0.2">
      <c r="A10" s="15"/>
      <c r="B10" s="340" t="s">
        <v>68</v>
      </c>
      <c r="C10" s="341"/>
      <c r="D10" s="18">
        <f>SUM(' 1- podrobný rozpis Průchodní'!E41)</f>
        <v>715</v>
      </c>
      <c r="E10" s="19">
        <f>SUM(' 1- podrobný rozpis Průchodní'!F41)</f>
        <v>715</v>
      </c>
      <c r="F10" s="19">
        <f>SUM(' 1- podrobný rozpis Průchodní'!G41)</f>
        <v>715</v>
      </c>
      <c r="G10" s="8"/>
      <c r="H10" s="8"/>
      <c r="I10" s="8"/>
      <c r="J10" s="8"/>
      <c r="K10" s="8"/>
      <c r="L10" s="8"/>
      <c r="M10" s="8"/>
      <c r="N10" s="8"/>
      <c r="O10" s="8"/>
    </row>
    <row r="11" spans="1:15" ht="20.100000000000001" customHeight="1" x14ac:dyDescent="0.2">
      <c r="A11" s="16"/>
      <c r="B11" s="340" t="s">
        <v>69</v>
      </c>
      <c r="C11" s="341"/>
      <c r="D11" s="18">
        <f>SUM(' 1- podrobný rozpis Průchodní'!E42)</f>
        <v>610</v>
      </c>
      <c r="E11" s="19">
        <f>SUM(' 1- podrobný rozpis Průchodní'!F42)</f>
        <v>710</v>
      </c>
      <c r="F11" s="19">
        <f>SUM(' 1- podrobný rozpis Průchodní'!G42)</f>
        <v>690</v>
      </c>
      <c r="G11" s="8"/>
      <c r="H11" s="8"/>
      <c r="I11" s="8"/>
      <c r="J11" s="8"/>
      <c r="K11" s="8"/>
      <c r="L11" s="8"/>
      <c r="M11" s="8"/>
      <c r="N11" s="8"/>
      <c r="O11" s="8"/>
    </row>
    <row r="12" spans="1:15" ht="20.100000000000001" customHeight="1" x14ac:dyDescent="0.2">
      <c r="A12" s="136"/>
      <c r="B12" s="345" t="s">
        <v>112</v>
      </c>
      <c r="C12" s="346"/>
      <c r="D12" s="18">
        <f>SUM(' 1- podrobný rozpis Průchodní'!E43)</f>
        <v>0</v>
      </c>
      <c r="E12" s="137"/>
      <c r="F12" s="137"/>
      <c r="G12" s="8"/>
      <c r="H12" s="8"/>
      <c r="I12" s="8"/>
      <c r="J12" s="8"/>
      <c r="K12" s="8"/>
      <c r="L12" s="8"/>
      <c r="M12" s="8"/>
      <c r="N12" s="8"/>
      <c r="O12" s="8"/>
    </row>
    <row r="13" spans="1:15" ht="20.100000000000001" customHeight="1" x14ac:dyDescent="0.2">
      <c r="A13" s="344" t="s">
        <v>62</v>
      </c>
      <c r="B13" s="344"/>
      <c r="C13" s="344"/>
      <c r="D13" s="115">
        <f>SUM(' 1- podrobný rozpis Průchodní'!E44+' 1- podrobný rozpis Průchodní'!E45)</f>
        <v>15619</v>
      </c>
      <c r="E13" s="115">
        <f>SUM(' 1- podrobný rozpis Průchodní'!F44+' 1- podrobný rozpis Průchodní'!F45)</f>
        <v>16556</v>
      </c>
      <c r="F13" s="115">
        <f>SUM(' 1- podrobný rozpis Průchodní'!G44+' 1- podrobný rozpis Průchodní'!G45)</f>
        <v>16556</v>
      </c>
      <c r="G13" s="8"/>
      <c r="H13" s="8"/>
      <c r="I13" s="8"/>
      <c r="J13" s="8"/>
      <c r="K13" s="8"/>
      <c r="L13" s="8"/>
      <c r="M13" s="8"/>
      <c r="N13" s="8"/>
      <c r="O13" s="8" t="s">
        <v>13</v>
      </c>
    </row>
    <row r="14" spans="1:15" ht="20.100000000000001" customHeight="1" x14ac:dyDescent="0.2">
      <c r="A14" s="344" t="s">
        <v>63</v>
      </c>
      <c r="B14" s="344"/>
      <c r="C14" s="344"/>
      <c r="D14" s="115">
        <f>SUM(' 1- podrobný rozpis Průchodní'!E46+' 1- podrobný rozpis Průchodní'!E47)</f>
        <v>0</v>
      </c>
      <c r="E14" s="115">
        <f>SUM(' 1- podrobný rozpis Průchodní'!F46+' 1- podrobný rozpis Průchodní'!F47)</f>
        <v>0</v>
      </c>
      <c r="F14" s="115">
        <f>SUM(' 1- podrobný rozpis Průchodní'!G46+' 1- podrobný rozpis Průchodní'!G47)</f>
        <v>0</v>
      </c>
      <c r="G14" s="8"/>
      <c r="H14" s="8"/>
      <c r="I14" s="8"/>
      <c r="J14" s="8"/>
      <c r="K14" s="8"/>
      <c r="L14" s="8"/>
      <c r="M14" s="8"/>
      <c r="N14" s="8"/>
      <c r="O14" s="8"/>
    </row>
    <row r="15" spans="1:15" ht="20.100000000000001" customHeight="1" x14ac:dyDescent="0.2">
      <c r="A15" s="344" t="s">
        <v>64</v>
      </c>
      <c r="B15" s="344"/>
      <c r="C15" s="344"/>
      <c r="D15" s="115">
        <f>SUM(' 1- podrobný rozpis Průchodní'!E31+' 1- podrobný rozpis Průchodní'!E34+' 1- podrobný rozpis Průchodní'!E36+' 1- podrobný rozpis Průchodní'!E37+' 1- podrobný rozpis Průchodní'!E38)</f>
        <v>187</v>
      </c>
      <c r="E15" s="115">
        <f>SUM(' 1- podrobný rozpis Průchodní'!F31+' 1- podrobný rozpis Průchodní'!F34+' 1- podrobný rozpis Průchodní'!F36+' 1- podrobný rozpis Průchodní'!F37+' 1- podrobný rozpis Průchodní'!F38)</f>
        <v>227</v>
      </c>
      <c r="F15" s="115">
        <f>SUM(' 1- podrobný rozpis Průchodní'!G31+' 1- podrobný rozpis Průchodní'!G34+' 1- podrobný rozpis Průchodní'!G36+' 1- podrobný rozpis Průchodní'!G37+' 1- podrobný rozpis Průchodní'!G38)</f>
        <v>227</v>
      </c>
      <c r="G15" s="8"/>
      <c r="H15" s="8"/>
      <c r="I15" s="8"/>
      <c r="J15" s="8"/>
      <c r="K15" s="8"/>
      <c r="L15" s="8"/>
      <c r="M15" s="8"/>
      <c r="N15" s="8"/>
      <c r="O15" s="8"/>
    </row>
    <row r="16" spans="1:15" ht="20.100000000000001" customHeight="1" x14ac:dyDescent="0.2">
      <c r="A16" s="343" t="s">
        <v>75</v>
      </c>
      <c r="B16" s="343"/>
      <c r="C16" s="343"/>
      <c r="D16" s="116">
        <f>SUM(D8+D13+D14+D15)</f>
        <v>19342</v>
      </c>
      <c r="E16" s="116">
        <f>SUM(E8+E13+E14+E15)</f>
        <v>20485</v>
      </c>
      <c r="F16" s="116">
        <f>SUM(F8+F13+F14+F15)</f>
        <v>20288</v>
      </c>
      <c r="G16" s="8"/>
      <c r="H16" s="8"/>
      <c r="I16" s="8"/>
      <c r="J16" s="8"/>
      <c r="K16" s="8"/>
      <c r="L16" s="8"/>
      <c r="M16" s="8"/>
      <c r="N16" s="8"/>
      <c r="O16" s="8"/>
    </row>
    <row r="17" spans="1:15" ht="20.100000000000001" customHeight="1" x14ac:dyDescent="0.2">
      <c r="A17" s="12"/>
      <c r="B17" s="12"/>
      <c r="C17" s="12"/>
      <c r="D17" s="11"/>
      <c r="E17" s="11"/>
      <c r="F17" s="11"/>
      <c r="G17" s="8"/>
      <c r="H17" s="8"/>
      <c r="I17" s="8"/>
      <c r="J17" s="8"/>
      <c r="K17" s="8"/>
      <c r="L17" s="8"/>
      <c r="M17" s="8"/>
      <c r="N17" s="8"/>
      <c r="O17" s="8"/>
    </row>
    <row r="18" spans="1:15" ht="20.100000000000001" customHeight="1" x14ac:dyDescent="0.25">
      <c r="A18" s="342" t="s">
        <v>70</v>
      </c>
      <c r="B18" s="342"/>
      <c r="C18" s="342"/>
      <c r="D18" s="177">
        <v>2024</v>
      </c>
      <c r="E18" s="177">
        <v>2025</v>
      </c>
      <c r="F18" s="177">
        <v>2025</v>
      </c>
      <c r="G18" s="8"/>
      <c r="H18" s="8"/>
      <c r="I18" s="8"/>
      <c r="J18" s="8"/>
      <c r="K18" s="8"/>
      <c r="L18" s="8"/>
      <c r="M18" s="8"/>
      <c r="N18" s="8"/>
      <c r="O18" s="8"/>
    </row>
    <row r="19" spans="1:15" ht="20.100000000000001" customHeight="1" x14ac:dyDescent="0.2">
      <c r="A19" s="347" t="s">
        <v>71</v>
      </c>
      <c r="B19" s="347"/>
      <c r="C19" s="347"/>
      <c r="D19" s="114">
        <f>SUM(' 1- podrobný rozpis Průchodní'!E11)</f>
        <v>19342</v>
      </c>
      <c r="E19" s="114">
        <f>SUM(' 1- podrobný rozpis Průchodní'!F11)</f>
        <v>20485</v>
      </c>
      <c r="F19" s="114">
        <f>SUM(' 1- podrobný rozpis Průchodní'!G11)</f>
        <v>20288</v>
      </c>
      <c r="G19" s="8"/>
      <c r="H19" s="8"/>
      <c r="I19" s="8"/>
      <c r="J19" s="8"/>
      <c r="K19" s="8"/>
      <c r="L19" s="8"/>
      <c r="M19" s="8"/>
      <c r="N19" s="8"/>
      <c r="O19" s="8"/>
    </row>
    <row r="20" spans="1:15" ht="20.100000000000001" customHeight="1" x14ac:dyDescent="0.2">
      <c r="A20" s="10" t="s">
        <v>65</v>
      </c>
      <c r="B20" s="340" t="s">
        <v>72</v>
      </c>
      <c r="C20" s="341"/>
      <c r="D20" s="18">
        <f>' 1- podrobný rozpis Průchodní'!E18+' 1- podrobný rozpis Průchodní'!E21+' 1- podrobný rozpis Průchodní'!E23</f>
        <v>15799</v>
      </c>
      <c r="E20" s="18">
        <f>' 1- podrobný rozpis Průchodní'!F18+' 1- podrobný rozpis Průchodní'!F21+' 1- podrobný rozpis Průchodní'!F23</f>
        <v>16310</v>
      </c>
      <c r="F20" s="18">
        <f>' 1- podrobný rozpis Průchodní'!G18+' 1- podrobný rozpis Průchodní'!G21+' 1- podrobný rozpis Průchodní'!G23</f>
        <v>16310</v>
      </c>
      <c r="G20" s="8"/>
      <c r="H20" s="8"/>
      <c r="I20" s="8"/>
      <c r="J20" s="8"/>
      <c r="K20" s="8"/>
      <c r="L20" s="8"/>
      <c r="M20" s="8"/>
      <c r="N20" s="8"/>
      <c r="O20" s="8"/>
    </row>
    <row r="21" spans="1:15" ht="20.100000000000001" customHeight="1" x14ac:dyDescent="0.2">
      <c r="A21" s="343" t="s">
        <v>75</v>
      </c>
      <c r="B21" s="343"/>
      <c r="C21" s="343"/>
      <c r="D21" s="116">
        <f>SUM(D19)</f>
        <v>19342</v>
      </c>
      <c r="E21" s="116">
        <f>SUM(E19)</f>
        <v>20485</v>
      </c>
      <c r="F21" s="116">
        <f>SUM(F19)</f>
        <v>20288</v>
      </c>
      <c r="G21" s="8"/>
      <c r="H21" s="8"/>
      <c r="I21" s="8"/>
      <c r="J21" s="8"/>
      <c r="K21" s="8"/>
      <c r="L21" s="8"/>
      <c r="M21" s="8"/>
      <c r="N21" s="8"/>
      <c r="O21" s="8"/>
    </row>
    <row r="22" spans="1:15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x14ac:dyDescent="0.2">
      <c r="A23" s="42" t="s">
        <v>107</v>
      </c>
      <c r="B23" s="42"/>
      <c r="C23" s="234">
        <v>45575</v>
      </c>
      <c r="D23" s="90"/>
      <c r="E23" s="334"/>
      <c r="F23" s="333"/>
      <c r="G23" s="333"/>
      <c r="H23" s="8"/>
      <c r="I23" s="8"/>
      <c r="J23" s="8"/>
      <c r="K23" s="8"/>
      <c r="L23" s="8"/>
      <c r="M23" s="8"/>
      <c r="N23" s="8"/>
      <c r="O23" s="8"/>
    </row>
    <row r="24" spans="1:15" ht="15.75" x14ac:dyDescent="0.25">
      <c r="A24" s="43"/>
      <c r="B24" s="43"/>
      <c r="C24" s="43"/>
      <c r="D24" s="43"/>
      <c r="E24" s="332"/>
      <c r="F24" s="333"/>
      <c r="G24" s="333"/>
      <c r="H24" s="8"/>
      <c r="I24" s="8"/>
      <c r="J24" s="8"/>
      <c r="K24" s="8"/>
      <c r="L24" s="8"/>
      <c r="M24" s="8"/>
      <c r="N24" s="8"/>
      <c r="O24" s="8"/>
    </row>
    <row r="25" spans="1:15" x14ac:dyDescent="0.2">
      <c r="A25" s="334" t="s">
        <v>165</v>
      </c>
      <c r="B25" s="335"/>
      <c r="C25" s="335"/>
      <c r="D25" s="335"/>
      <c r="E25" s="335"/>
      <c r="F25" s="335"/>
      <c r="G25" s="335"/>
      <c r="H25" s="8"/>
      <c r="I25" s="8"/>
      <c r="J25" s="8"/>
      <c r="K25" s="8"/>
      <c r="L25" s="8"/>
      <c r="M25" s="8"/>
      <c r="N25" s="8"/>
      <c r="O25" s="8"/>
    </row>
    <row r="26" spans="1:15" x14ac:dyDescent="0.2">
      <c r="E26" s="336"/>
      <c r="F26" s="337"/>
      <c r="G26" s="337"/>
      <c r="H26" s="8"/>
      <c r="I26" s="8"/>
      <c r="J26" s="8"/>
      <c r="K26" s="8"/>
      <c r="L26" s="8"/>
      <c r="M26" s="8"/>
      <c r="N26" s="8"/>
      <c r="O26" s="8"/>
    </row>
    <row r="27" spans="1:15" x14ac:dyDescent="0.2">
      <c r="A27" s="334" t="s">
        <v>167</v>
      </c>
      <c r="B27" s="335"/>
      <c r="C27" s="335"/>
      <c r="D27" s="335"/>
      <c r="E27" s="337"/>
      <c r="F27" s="337"/>
      <c r="G27" s="337"/>
      <c r="H27" s="8"/>
      <c r="I27" s="8"/>
      <c r="J27" s="8"/>
      <c r="K27" s="8"/>
      <c r="L27" s="8"/>
      <c r="M27" s="8"/>
      <c r="N27" s="8"/>
      <c r="O27" s="8"/>
    </row>
    <row r="28" spans="1:15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5" x14ac:dyDescent="0.2">
      <c r="A29" s="8" t="s">
        <v>76</v>
      </c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5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1:15" x14ac:dyDescent="0.2">
      <c r="A31" s="8" t="s">
        <v>77</v>
      </c>
      <c r="B31" s="8"/>
      <c r="C31" s="8"/>
      <c r="D31" s="8"/>
      <c r="E31" s="8"/>
      <c r="F31" s="8"/>
      <c r="G31" s="8"/>
      <c r="H31" s="8"/>
      <c r="I31" s="8"/>
      <c r="J31" s="8"/>
      <c r="K31" s="8"/>
    </row>
  </sheetData>
  <mergeCells count="21">
    <mergeCell ref="E26:G27"/>
    <mergeCell ref="A27:D27"/>
    <mergeCell ref="B9:C9"/>
    <mergeCell ref="B10:C10"/>
    <mergeCell ref="E23:G23"/>
    <mergeCell ref="E24:G24"/>
    <mergeCell ref="A25:G25"/>
    <mergeCell ref="A19:C19"/>
    <mergeCell ref="A21:C21"/>
    <mergeCell ref="B20:C20"/>
    <mergeCell ref="C3:F3"/>
    <mergeCell ref="A3:B3"/>
    <mergeCell ref="B11:C11"/>
    <mergeCell ref="A7:C7"/>
    <mergeCell ref="A18:C18"/>
    <mergeCell ref="A16:C16"/>
    <mergeCell ref="A15:C15"/>
    <mergeCell ref="B12:C12"/>
    <mergeCell ref="A8:C8"/>
    <mergeCell ref="A13:C13"/>
    <mergeCell ref="A14:C14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O31"/>
  <sheetViews>
    <sheetView topLeftCell="A4" workbookViewId="0">
      <selection activeCell="O33" sqref="O33:O35"/>
    </sheetView>
  </sheetViews>
  <sheetFormatPr defaultRowHeight="12.75" x14ac:dyDescent="0.2"/>
  <cols>
    <col min="1" max="1" width="10.85546875" customWidth="1"/>
    <col min="2" max="3" width="10.5703125" customWidth="1"/>
    <col min="4" max="6" width="13.7109375" customWidth="1"/>
  </cols>
  <sheetData>
    <row r="1" spans="1:15" ht="15.75" x14ac:dyDescent="0.25">
      <c r="A1" s="13" t="s">
        <v>132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37.5" customHeight="1" x14ac:dyDescent="0.2">
      <c r="A3" s="339" t="s">
        <v>92</v>
      </c>
      <c r="B3" s="339"/>
      <c r="C3" s="338" t="s">
        <v>91</v>
      </c>
      <c r="D3" s="338"/>
      <c r="E3" s="338"/>
      <c r="F3" s="338"/>
      <c r="G3" s="9"/>
      <c r="H3" s="8"/>
      <c r="I3" s="8"/>
      <c r="J3" s="8"/>
      <c r="K3" s="8"/>
      <c r="L3" s="8"/>
      <c r="M3" s="8"/>
      <c r="N3" s="8"/>
      <c r="O3" s="8"/>
    </row>
    <row r="4" spans="1:15" x14ac:dyDescent="0.2">
      <c r="A4" s="8"/>
      <c r="B4" s="8"/>
      <c r="C4" s="9"/>
      <c r="D4" s="9"/>
      <c r="E4" s="9"/>
      <c r="F4" s="9"/>
      <c r="G4" s="9"/>
      <c r="H4" s="8"/>
      <c r="I4" s="8"/>
      <c r="J4" s="8"/>
      <c r="K4" s="8"/>
      <c r="L4" s="8"/>
      <c r="M4" s="8"/>
      <c r="N4" s="8"/>
      <c r="O4" s="8"/>
    </row>
    <row r="5" spans="1:15" ht="20.100000000000001" customHeight="1" x14ac:dyDescent="0.2">
      <c r="A5" s="8" t="s">
        <v>93</v>
      </c>
      <c r="B5" s="9" t="s">
        <v>104</v>
      </c>
      <c r="C5" s="9"/>
      <c r="D5" s="9"/>
      <c r="E5" s="9"/>
      <c r="F5" s="113" t="s">
        <v>74</v>
      </c>
      <c r="G5" s="9"/>
      <c r="H5" s="8"/>
      <c r="I5" s="8"/>
      <c r="J5" s="8"/>
      <c r="K5" s="8"/>
      <c r="L5" s="8"/>
      <c r="M5" s="8"/>
      <c r="N5" s="8"/>
      <c r="O5" s="8"/>
    </row>
    <row r="6" spans="1:15" ht="30" customHeight="1" x14ac:dyDescent="0.2">
      <c r="A6" s="8"/>
      <c r="B6" s="8"/>
      <c r="C6" s="8"/>
      <c r="D6" s="14" t="s">
        <v>73</v>
      </c>
      <c r="E6" s="176" t="s">
        <v>117</v>
      </c>
      <c r="F6" s="14" t="s">
        <v>120</v>
      </c>
      <c r="G6" s="8"/>
      <c r="H6" s="8"/>
      <c r="I6" s="8"/>
      <c r="J6" s="8"/>
      <c r="K6" s="8"/>
      <c r="L6" s="8"/>
      <c r="M6" s="8"/>
      <c r="N6" s="8"/>
      <c r="O6" s="8"/>
    </row>
    <row r="7" spans="1:15" ht="20.100000000000001" customHeight="1" x14ac:dyDescent="0.25">
      <c r="A7" s="342" t="s">
        <v>61</v>
      </c>
      <c r="B7" s="342"/>
      <c r="C7" s="342"/>
      <c r="D7" s="177">
        <v>2024</v>
      </c>
      <c r="E7" s="177">
        <v>2025</v>
      </c>
      <c r="F7" s="177">
        <v>2025</v>
      </c>
      <c r="G7" s="8"/>
      <c r="H7" s="8"/>
      <c r="I7" s="8"/>
      <c r="J7" s="8"/>
      <c r="K7" s="8"/>
      <c r="L7" s="8"/>
      <c r="M7" s="8"/>
      <c r="N7" s="8"/>
      <c r="O7" s="8"/>
    </row>
    <row r="8" spans="1:15" ht="20.100000000000001" customHeight="1" x14ac:dyDescent="0.2">
      <c r="A8" s="347" t="s">
        <v>66</v>
      </c>
      <c r="B8" s="347"/>
      <c r="C8" s="347"/>
      <c r="D8" s="114">
        <f>SUM(D9:D12)</f>
        <v>5962</v>
      </c>
      <c r="E8" s="114">
        <f>SUM(E9:E12)</f>
        <v>5886</v>
      </c>
      <c r="F8" s="114">
        <f>SUM(F9:F12)</f>
        <v>5646</v>
      </c>
      <c r="G8" s="8"/>
      <c r="H8" s="8"/>
      <c r="I8" s="8"/>
      <c r="J8" s="8"/>
      <c r="K8" s="8"/>
      <c r="L8" s="8"/>
      <c r="M8" s="8"/>
      <c r="N8" s="8"/>
      <c r="O8" s="8"/>
    </row>
    <row r="9" spans="1:15" ht="20.100000000000001" customHeight="1" x14ac:dyDescent="0.2">
      <c r="A9" s="10" t="s">
        <v>65</v>
      </c>
      <c r="B9" s="340" t="s">
        <v>67</v>
      </c>
      <c r="C9" s="341"/>
      <c r="D9" s="18">
        <f>SUM('1-podrobný rozpis Nábřežní'!E40)</f>
        <v>4156</v>
      </c>
      <c r="E9" s="19">
        <f>SUM('1-podrobný rozpis Nábřežní'!F40)</f>
        <v>4280</v>
      </c>
      <c r="F9" s="19">
        <f>SUM('1-podrobný rozpis Nábřežní'!G40)</f>
        <v>4140</v>
      </c>
      <c r="G9" s="8"/>
      <c r="H9" s="8"/>
      <c r="I9" s="8"/>
      <c r="J9" s="8"/>
      <c r="K9" s="17"/>
      <c r="L9" s="8"/>
      <c r="M9" s="8"/>
      <c r="N9" s="8"/>
      <c r="O9" s="8"/>
    </row>
    <row r="10" spans="1:15" ht="20.100000000000001" customHeight="1" x14ac:dyDescent="0.2">
      <c r="A10" s="15"/>
      <c r="B10" s="340" t="s">
        <v>68</v>
      </c>
      <c r="C10" s="341"/>
      <c r="D10" s="18">
        <f>SUM('1-podrobný rozpis Nábřežní'!E42)</f>
        <v>856</v>
      </c>
      <c r="E10" s="19">
        <f>SUM('1-podrobný rozpis Nábřežní'!F42)</f>
        <v>656</v>
      </c>
      <c r="F10" s="19">
        <f>SUM('1-podrobný rozpis Nábřežní'!G42)</f>
        <v>656</v>
      </c>
      <c r="G10" s="8"/>
      <c r="H10" s="8"/>
      <c r="I10" s="8"/>
      <c r="J10" s="8"/>
      <c r="K10" s="8"/>
      <c r="L10" s="8"/>
      <c r="M10" s="8"/>
      <c r="N10" s="8"/>
      <c r="O10" s="8"/>
    </row>
    <row r="11" spans="1:15" ht="20.100000000000001" customHeight="1" x14ac:dyDescent="0.2">
      <c r="A11" s="16"/>
      <c r="B11" s="340" t="s">
        <v>69</v>
      </c>
      <c r="C11" s="341"/>
      <c r="D11" s="18">
        <f>SUM('1-podrobný rozpis Nábřežní'!E43)</f>
        <v>600</v>
      </c>
      <c r="E11" s="19">
        <f>SUM('1-podrobný rozpis Nábřežní'!F43)</f>
        <v>600</v>
      </c>
      <c r="F11" s="19">
        <f>SUM('1-podrobný rozpis Nábřežní'!G43)</f>
        <v>500</v>
      </c>
      <c r="G11" s="8"/>
      <c r="H11" s="8"/>
      <c r="I11" s="8"/>
      <c r="J11" s="8"/>
      <c r="K11" s="8"/>
      <c r="L11" s="8"/>
      <c r="M11" s="8"/>
      <c r="N11" s="8"/>
      <c r="O11" s="8"/>
    </row>
    <row r="12" spans="1:15" ht="20.100000000000001" customHeight="1" x14ac:dyDescent="0.2">
      <c r="A12" s="136"/>
      <c r="B12" s="345" t="s">
        <v>112</v>
      </c>
      <c r="C12" s="346"/>
      <c r="D12" s="18">
        <f>SUM('1-podrobný rozpis Nábřežní'!E45)</f>
        <v>350</v>
      </c>
      <c r="E12" s="137">
        <f>'1-podrobný rozpis Nábřežní'!F45</f>
        <v>350</v>
      </c>
      <c r="F12" s="137">
        <f>'1-podrobný rozpis Nábřežní'!G45</f>
        <v>350</v>
      </c>
      <c r="G12" s="8"/>
      <c r="H12" s="8"/>
      <c r="I12" s="8"/>
      <c r="J12" s="8"/>
      <c r="K12" s="8"/>
      <c r="L12" s="8"/>
      <c r="M12" s="8"/>
      <c r="N12" s="8"/>
      <c r="O12" s="8"/>
    </row>
    <row r="13" spans="1:15" ht="20.100000000000001" customHeight="1" x14ac:dyDescent="0.2">
      <c r="A13" s="344" t="s">
        <v>62</v>
      </c>
      <c r="B13" s="344"/>
      <c r="C13" s="344"/>
      <c r="D13" s="115">
        <f>SUM('1-podrobný rozpis Nábřežní'!E46)</f>
        <v>28130</v>
      </c>
      <c r="E13" s="115">
        <f>SUM('1-podrobný rozpis Nábřežní'!F46)</f>
        <v>31150</v>
      </c>
      <c r="F13" s="115">
        <f>SUM('1-podrobný rozpis Nábřežní'!G46)</f>
        <v>31150</v>
      </c>
      <c r="G13" s="8"/>
      <c r="H13" s="8"/>
      <c r="I13" s="8"/>
      <c r="J13" s="8"/>
      <c r="K13" s="8"/>
      <c r="L13" s="8"/>
      <c r="M13" s="8"/>
      <c r="N13" s="8"/>
      <c r="O13" s="8"/>
    </row>
    <row r="14" spans="1:15" ht="20.100000000000001" customHeight="1" x14ac:dyDescent="0.2">
      <c r="A14" s="344" t="s">
        <v>63</v>
      </c>
      <c r="B14" s="344"/>
      <c r="C14" s="344"/>
      <c r="D14" s="115">
        <f>'1-podrobný rozpis Nábřežní'!E48</f>
        <v>0</v>
      </c>
      <c r="E14" s="115">
        <f>'1-podrobný rozpis Nábřežní'!F48</f>
        <v>1718</v>
      </c>
      <c r="F14" s="115">
        <f>SUM('1-podrobný rozpis Nábřežní'!G37)</f>
        <v>20</v>
      </c>
      <c r="G14" s="8"/>
      <c r="H14" s="8"/>
      <c r="I14" s="8"/>
      <c r="J14" s="8"/>
      <c r="K14" s="8"/>
      <c r="L14" s="8"/>
      <c r="M14" s="8"/>
      <c r="N14" s="8"/>
      <c r="O14" s="8"/>
    </row>
    <row r="15" spans="1:15" ht="20.100000000000001" customHeight="1" x14ac:dyDescent="0.2">
      <c r="A15" s="344" t="s">
        <v>64</v>
      </c>
      <c r="B15" s="344"/>
      <c r="C15" s="344"/>
      <c r="D15" s="115">
        <f>'1-podrobný rozpis Nábřežní'!E31+'1-podrobný rozpis Nábřežní'!E34+'1-podrobný rozpis Nábřežní'!E35+'1-podrobný rozpis Nábřežní'!E36+'1-podrobný rozpis Nábřežní'!E37+'1-podrobný rozpis Nábřežní'!E38</f>
        <v>290</v>
      </c>
      <c r="E15" s="115">
        <f>'1-podrobný rozpis Nábřežní'!F31+'1-podrobný rozpis Nábřežní'!F34+'1-podrobný rozpis Nábřežní'!F35+'1-podrobný rozpis Nábřežní'!F36+'1-podrobný rozpis Nábřežní'!F37</f>
        <v>596</v>
      </c>
      <c r="F15" s="115">
        <f>SUM('1-podrobný rozpis Nábřežní'!G34+'1-podrobný rozpis Nábřežní'!G36)</f>
        <v>206</v>
      </c>
      <c r="G15" s="8"/>
      <c r="H15" s="8"/>
      <c r="I15" s="8"/>
      <c r="J15" s="8"/>
      <c r="K15" s="8"/>
      <c r="L15" s="8"/>
      <c r="M15" s="8"/>
      <c r="N15" s="8"/>
      <c r="O15" s="8"/>
    </row>
    <row r="16" spans="1:15" ht="20.100000000000001" customHeight="1" x14ac:dyDescent="0.2">
      <c r="A16" s="343" t="s">
        <v>75</v>
      </c>
      <c r="B16" s="343"/>
      <c r="C16" s="343"/>
      <c r="D16" s="116">
        <f>SUM(D8+D13+D14+D15)</f>
        <v>34382</v>
      </c>
      <c r="E16" s="116">
        <f>SUM(E8+E13+E14+E15)</f>
        <v>39350</v>
      </c>
      <c r="F16" s="116">
        <f>SUM(F8+F13+F14+F15)</f>
        <v>37022</v>
      </c>
      <c r="G16" s="8"/>
      <c r="H16" s="8"/>
      <c r="I16" s="8"/>
      <c r="J16" s="8"/>
      <c r="K16" s="8"/>
      <c r="L16" s="8"/>
      <c r="M16" s="8"/>
      <c r="N16" s="8"/>
      <c r="O16" s="8"/>
    </row>
    <row r="17" spans="1:15" ht="20.100000000000001" customHeight="1" x14ac:dyDescent="0.2">
      <c r="A17" s="12"/>
      <c r="B17" s="12"/>
      <c r="C17" s="12"/>
      <c r="D17" s="11"/>
      <c r="E17" s="11"/>
      <c r="F17" s="11"/>
      <c r="G17" s="8"/>
      <c r="H17" s="8"/>
      <c r="I17" s="8"/>
      <c r="J17" s="8"/>
      <c r="K17" s="8"/>
      <c r="L17" s="8"/>
      <c r="M17" s="8"/>
      <c r="N17" s="8"/>
      <c r="O17" s="8"/>
    </row>
    <row r="18" spans="1:15" ht="20.100000000000001" customHeight="1" x14ac:dyDescent="0.25">
      <c r="A18" s="342" t="s">
        <v>70</v>
      </c>
      <c r="B18" s="342"/>
      <c r="C18" s="342"/>
      <c r="D18" s="177">
        <v>2024</v>
      </c>
      <c r="E18" s="177">
        <v>2025</v>
      </c>
      <c r="F18" s="177">
        <v>2025</v>
      </c>
      <c r="G18" s="8"/>
      <c r="H18" s="8"/>
      <c r="I18" s="8"/>
      <c r="J18" s="8"/>
      <c r="K18" s="8"/>
      <c r="L18" s="8"/>
      <c r="M18" s="8"/>
      <c r="N18" s="8"/>
      <c r="O18" s="8"/>
    </row>
    <row r="19" spans="1:15" ht="20.100000000000001" customHeight="1" x14ac:dyDescent="0.2">
      <c r="A19" s="347" t="s">
        <v>71</v>
      </c>
      <c r="B19" s="347"/>
      <c r="C19" s="347"/>
      <c r="D19" s="114">
        <f>SUM('1-podrobný rozpis Nábřežní'!E11)</f>
        <v>34382</v>
      </c>
      <c r="E19" s="114">
        <f>SUM('1-podrobný rozpis Nábřežní'!F11)</f>
        <v>39950</v>
      </c>
      <c r="F19" s="114">
        <f>SUM('1-podrobný rozpis Nábřežní'!G11)</f>
        <v>43310</v>
      </c>
      <c r="G19" s="8"/>
      <c r="H19" s="8"/>
      <c r="I19" s="8"/>
      <c r="J19" s="8"/>
      <c r="K19" s="8"/>
      <c r="L19" s="8"/>
      <c r="M19" s="8"/>
      <c r="N19" s="8"/>
      <c r="O19" s="8"/>
    </row>
    <row r="20" spans="1:15" ht="20.100000000000001" customHeight="1" x14ac:dyDescent="0.2">
      <c r="A20" s="10" t="s">
        <v>65</v>
      </c>
      <c r="B20" s="340" t="s">
        <v>72</v>
      </c>
      <c r="C20" s="341"/>
      <c r="D20" s="18">
        <f>SUM('1-podrobný rozpis Nábřežní'!E18+'1-podrobný rozpis Nábřežní'!E21+'1-podrobný rozpis Nábřežní'!E23-170)</f>
        <v>27023</v>
      </c>
      <c r="E20" s="18">
        <f>SUM('1-podrobný rozpis Nábřežní'!F18+'1-podrobný rozpis Nábřežní'!F21+'1-podrobný rozpis Nábřežní'!F23)</f>
        <v>32230</v>
      </c>
      <c r="F20" s="18">
        <f>SUM('1-podrobný rozpis Nábřežní'!G18+'1-podrobný rozpis Nábřežní'!G21+'1-podrobný rozpis Nábřežní'!G23)</f>
        <v>32227</v>
      </c>
      <c r="G20" s="8"/>
      <c r="H20" s="8"/>
      <c r="I20" s="8"/>
      <c r="J20" s="8"/>
      <c r="K20" s="8"/>
      <c r="L20" s="8"/>
      <c r="M20" s="8"/>
      <c r="N20" s="8"/>
      <c r="O20" s="8"/>
    </row>
    <row r="21" spans="1:15" ht="20.100000000000001" customHeight="1" x14ac:dyDescent="0.2">
      <c r="A21" s="343" t="s">
        <v>75</v>
      </c>
      <c r="B21" s="343"/>
      <c r="C21" s="343"/>
      <c r="D21" s="116">
        <f>SUM(D19)</f>
        <v>34382</v>
      </c>
      <c r="E21" s="116">
        <f>SUM(E19)</f>
        <v>39950</v>
      </c>
      <c r="F21" s="116">
        <f>SUM(F19)</f>
        <v>43310</v>
      </c>
      <c r="G21" s="8"/>
      <c r="H21" s="8"/>
      <c r="I21" s="8"/>
      <c r="J21" s="8"/>
      <c r="K21" s="8"/>
      <c r="L21" s="8"/>
      <c r="M21" s="8"/>
      <c r="N21" s="8"/>
      <c r="O21" s="8"/>
    </row>
    <row r="22" spans="1:15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x14ac:dyDescent="0.2">
      <c r="A23" s="42" t="s">
        <v>107</v>
      </c>
      <c r="B23" s="42"/>
      <c r="C23" s="234">
        <v>45575</v>
      </c>
      <c r="D23" s="90"/>
      <c r="E23" s="334"/>
      <c r="F23" s="333"/>
      <c r="G23" s="333"/>
      <c r="H23" s="8"/>
      <c r="I23" s="8"/>
      <c r="J23" s="8"/>
      <c r="K23" s="8"/>
      <c r="L23" s="8"/>
      <c r="M23" s="8"/>
      <c r="N23" s="8"/>
      <c r="O23" s="8"/>
    </row>
    <row r="24" spans="1:15" ht="15.75" x14ac:dyDescent="0.25">
      <c r="A24" s="43"/>
      <c r="B24" s="43"/>
      <c r="C24" s="43"/>
      <c r="D24" s="43"/>
      <c r="E24" s="332"/>
      <c r="F24" s="333"/>
      <c r="G24" s="333"/>
      <c r="H24" s="8"/>
      <c r="I24" s="8"/>
      <c r="J24" s="8"/>
      <c r="K24" s="8"/>
      <c r="L24" s="8"/>
      <c r="M24" s="8"/>
      <c r="N24" s="8"/>
      <c r="O24" s="8"/>
    </row>
    <row r="25" spans="1:15" x14ac:dyDescent="0.2">
      <c r="A25" s="334" t="s">
        <v>165</v>
      </c>
      <c r="B25" s="335"/>
      <c r="C25" s="335"/>
      <c r="D25" s="335"/>
      <c r="E25" s="335"/>
      <c r="F25" s="335"/>
      <c r="G25" s="335"/>
      <c r="H25" s="8"/>
      <c r="I25" s="8"/>
      <c r="J25" s="8"/>
      <c r="K25" s="8"/>
      <c r="L25" s="8"/>
      <c r="M25" s="8"/>
      <c r="N25" s="8"/>
      <c r="O25" s="8"/>
    </row>
    <row r="26" spans="1:15" x14ac:dyDescent="0.2">
      <c r="E26" s="336"/>
      <c r="F26" s="337"/>
      <c r="G26" s="337"/>
      <c r="H26" s="8"/>
      <c r="I26" s="8"/>
      <c r="J26" s="8"/>
      <c r="K26" s="8"/>
      <c r="L26" s="8"/>
      <c r="M26" s="8"/>
      <c r="N26" s="8"/>
      <c r="O26" s="8"/>
    </row>
    <row r="27" spans="1:15" x14ac:dyDescent="0.2">
      <c r="A27" s="334" t="s">
        <v>167</v>
      </c>
      <c r="B27" s="335"/>
      <c r="C27" s="335"/>
      <c r="D27" s="335"/>
      <c r="E27" s="337"/>
      <c r="F27" s="337"/>
      <c r="G27" s="337"/>
      <c r="H27" s="8"/>
      <c r="I27" s="8"/>
      <c r="J27" s="8"/>
      <c r="K27" s="8"/>
      <c r="L27" s="8"/>
      <c r="M27" s="8"/>
      <c r="N27" s="8"/>
      <c r="O27" s="8"/>
    </row>
    <row r="28" spans="1:15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x14ac:dyDescent="0.2">
      <c r="A29" s="8" t="s">
        <v>76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5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5" x14ac:dyDescent="0.2">
      <c r="A31" s="8" t="s">
        <v>77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</row>
  </sheetData>
  <mergeCells count="21">
    <mergeCell ref="E26:G27"/>
    <mergeCell ref="A27:D27"/>
    <mergeCell ref="A21:C21"/>
    <mergeCell ref="A16:C16"/>
    <mergeCell ref="B12:C12"/>
    <mergeCell ref="A18:C18"/>
    <mergeCell ref="A19:C19"/>
    <mergeCell ref="B20:C20"/>
    <mergeCell ref="E23:G23"/>
    <mergeCell ref="E24:G24"/>
    <mergeCell ref="A25:G25"/>
    <mergeCell ref="B10:C10"/>
    <mergeCell ref="B11:C11"/>
    <mergeCell ref="A13:C13"/>
    <mergeCell ref="A14:C14"/>
    <mergeCell ref="A15:C15"/>
    <mergeCell ref="A3:B3"/>
    <mergeCell ref="C3:F3"/>
    <mergeCell ref="A7:C7"/>
    <mergeCell ref="A8:C8"/>
    <mergeCell ref="B9:C9"/>
  </mergeCells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O31"/>
  <sheetViews>
    <sheetView workbookViewId="0">
      <selection activeCell="A23" sqref="A23:G27"/>
    </sheetView>
  </sheetViews>
  <sheetFormatPr defaultRowHeight="12.75" x14ac:dyDescent="0.2"/>
  <cols>
    <col min="1" max="1" width="10.7109375" customWidth="1"/>
    <col min="2" max="3" width="10.5703125" customWidth="1"/>
    <col min="4" max="6" width="13.7109375" customWidth="1"/>
  </cols>
  <sheetData>
    <row r="1" spans="1:15" ht="15.75" x14ac:dyDescent="0.25">
      <c r="A1" s="13" t="s">
        <v>132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37.5" customHeight="1" x14ac:dyDescent="0.2">
      <c r="A3" s="339" t="s">
        <v>92</v>
      </c>
      <c r="B3" s="339"/>
      <c r="C3" s="338" t="s">
        <v>91</v>
      </c>
      <c r="D3" s="338"/>
      <c r="E3" s="338"/>
      <c r="F3" s="338"/>
      <c r="G3" s="9"/>
      <c r="H3" s="8"/>
      <c r="I3" s="8"/>
      <c r="J3" s="8"/>
      <c r="K3" s="8"/>
      <c r="L3" s="8"/>
      <c r="M3" s="8"/>
      <c r="N3" s="8"/>
      <c r="O3" s="8"/>
    </row>
    <row r="4" spans="1:15" x14ac:dyDescent="0.2">
      <c r="A4" s="8"/>
      <c r="B4" s="8"/>
      <c r="C4" s="9"/>
      <c r="D4" s="9"/>
      <c r="E4" s="9"/>
      <c r="F4" s="9"/>
      <c r="G4" s="9"/>
      <c r="H4" s="8"/>
      <c r="I4" s="8"/>
      <c r="J4" s="8"/>
      <c r="K4" s="8"/>
      <c r="L4" s="8"/>
      <c r="M4" s="8"/>
      <c r="N4" s="8"/>
      <c r="O4" s="8"/>
    </row>
    <row r="5" spans="1:15" ht="20.100000000000001" customHeight="1" x14ac:dyDescent="0.2">
      <c r="A5" s="8" t="s">
        <v>93</v>
      </c>
      <c r="B5" s="9" t="s">
        <v>105</v>
      </c>
      <c r="C5" s="9"/>
      <c r="D5" s="9"/>
      <c r="E5" s="9"/>
      <c r="F5" s="113" t="s">
        <v>74</v>
      </c>
      <c r="G5" s="9"/>
      <c r="H5" s="8"/>
      <c r="I5" s="8"/>
      <c r="J5" s="8"/>
      <c r="K5" s="8"/>
      <c r="L5" s="8"/>
      <c r="M5" s="8"/>
      <c r="N5" s="8"/>
      <c r="O5" s="8"/>
    </row>
    <row r="6" spans="1:15" ht="24.95" customHeight="1" x14ac:dyDescent="0.2">
      <c r="A6" s="8"/>
      <c r="B6" s="8"/>
      <c r="C6" s="8"/>
      <c r="D6" s="14" t="s">
        <v>73</v>
      </c>
      <c r="E6" s="176" t="s">
        <v>117</v>
      </c>
      <c r="F6" s="14" t="s">
        <v>120</v>
      </c>
      <c r="G6" s="8"/>
      <c r="H6" s="8"/>
      <c r="I6" s="8"/>
      <c r="J6" s="8"/>
      <c r="K6" s="8"/>
      <c r="L6" s="8"/>
      <c r="M6" s="8"/>
      <c r="N6" s="8"/>
      <c r="O6" s="8"/>
    </row>
    <row r="7" spans="1:15" ht="20.100000000000001" customHeight="1" x14ac:dyDescent="0.25">
      <c r="A7" s="342" t="s">
        <v>61</v>
      </c>
      <c r="B7" s="342"/>
      <c r="C7" s="342"/>
      <c r="D7" s="177">
        <v>2024</v>
      </c>
      <c r="E7" s="177">
        <v>2025</v>
      </c>
      <c r="F7" s="177">
        <v>2025</v>
      </c>
      <c r="G7" s="8"/>
      <c r="H7" s="8"/>
      <c r="I7" s="8"/>
      <c r="J7" s="8"/>
      <c r="K7" s="8"/>
      <c r="L7" s="8"/>
      <c r="M7" s="8"/>
      <c r="N7" s="8"/>
      <c r="O7" s="8"/>
    </row>
    <row r="8" spans="1:15" ht="20.100000000000001" customHeight="1" x14ac:dyDescent="0.2">
      <c r="A8" s="347" t="s">
        <v>66</v>
      </c>
      <c r="B8" s="347"/>
      <c r="C8" s="347"/>
      <c r="D8" s="114">
        <f>SUM(D9:D11)</f>
        <v>3380</v>
      </c>
      <c r="E8" s="114">
        <f>SUM(E9:E11)</f>
        <v>3395</v>
      </c>
      <c r="F8" s="114">
        <f>SUM(F9:F11)</f>
        <v>3244</v>
      </c>
      <c r="G8" s="8"/>
      <c r="H8" s="8"/>
      <c r="I8" s="8"/>
      <c r="J8" s="8"/>
      <c r="K8" s="8"/>
      <c r="L8" s="8"/>
      <c r="M8" s="8"/>
      <c r="N8" s="8"/>
      <c r="O8" s="8"/>
    </row>
    <row r="9" spans="1:15" ht="20.100000000000001" customHeight="1" x14ac:dyDescent="0.2">
      <c r="A9" s="10" t="s">
        <v>65</v>
      </c>
      <c r="B9" s="340" t="s">
        <v>67</v>
      </c>
      <c r="C9" s="341"/>
      <c r="D9" s="18">
        <f>SUM('1-podrobný rozpis B.Němcové'!E40)</f>
        <v>2186</v>
      </c>
      <c r="E9" s="19">
        <f>SUM('1-podrobný rozpis B.Němcové'!F40)</f>
        <v>2181</v>
      </c>
      <c r="F9" s="19">
        <f>SUM('1-podrobný rozpis B.Němcové'!G40)</f>
        <v>2050</v>
      </c>
      <c r="G9" s="8"/>
      <c r="H9" s="8"/>
      <c r="I9" s="8"/>
      <c r="J9" s="8"/>
      <c r="K9" s="17"/>
      <c r="L9" s="8"/>
      <c r="M9" s="8"/>
      <c r="N9" s="8"/>
      <c r="O9" s="8"/>
    </row>
    <row r="10" spans="1:15" ht="20.100000000000001" customHeight="1" x14ac:dyDescent="0.2">
      <c r="A10" s="15"/>
      <c r="B10" s="340" t="s">
        <v>68</v>
      </c>
      <c r="C10" s="341"/>
      <c r="D10" s="18">
        <f>SUM('1-podrobný rozpis B.Němcové'!E41)</f>
        <v>594</v>
      </c>
      <c r="E10" s="19">
        <f>SUM('1-podrobný rozpis B.Němcové'!F41)</f>
        <v>594</v>
      </c>
      <c r="F10" s="19">
        <f>SUM('1-podrobný rozpis B.Němcové'!G41)</f>
        <v>594</v>
      </c>
      <c r="G10" s="8"/>
      <c r="H10" s="8"/>
      <c r="I10" s="8"/>
      <c r="J10" s="8"/>
      <c r="K10" s="8"/>
      <c r="L10" s="8"/>
      <c r="M10" s="8"/>
      <c r="N10" s="8"/>
      <c r="O10" s="8"/>
    </row>
    <row r="11" spans="1:15" ht="20.100000000000001" customHeight="1" x14ac:dyDescent="0.2">
      <c r="A11" s="16"/>
      <c r="B11" s="340" t="s">
        <v>69</v>
      </c>
      <c r="C11" s="341"/>
      <c r="D11" s="18">
        <f>SUM('1-podrobný rozpis B.Němcové'!E42)</f>
        <v>600</v>
      </c>
      <c r="E11" s="19">
        <f>SUM('1-podrobný rozpis B.Němcové'!F42)</f>
        <v>620</v>
      </c>
      <c r="F11" s="19">
        <f>SUM('1-podrobný rozpis B.Němcové'!G42)</f>
        <v>600</v>
      </c>
      <c r="G11" s="8"/>
      <c r="H11" s="8"/>
      <c r="I11" s="8"/>
      <c r="J11" s="8"/>
      <c r="K11" s="8"/>
      <c r="L11" s="8"/>
      <c r="M11" s="8"/>
      <c r="N11" s="8"/>
      <c r="O11" s="8"/>
    </row>
    <row r="12" spans="1:15" ht="20.100000000000001" customHeight="1" x14ac:dyDescent="0.2">
      <c r="A12" s="136"/>
      <c r="B12" s="345" t="s">
        <v>111</v>
      </c>
      <c r="C12" s="346"/>
      <c r="D12" s="18">
        <f>SUM('1-podrobný rozpis B.Němcové'!E43)</f>
        <v>0</v>
      </c>
      <c r="E12" s="137"/>
      <c r="F12" s="137"/>
      <c r="G12" s="8"/>
      <c r="H12" s="8"/>
      <c r="I12" s="8"/>
      <c r="J12" s="8"/>
      <c r="K12" s="8"/>
      <c r="L12" s="8"/>
      <c r="M12" s="8"/>
      <c r="N12" s="8"/>
      <c r="O12" s="8"/>
    </row>
    <row r="13" spans="1:15" ht="20.100000000000001" customHeight="1" x14ac:dyDescent="0.2">
      <c r="A13" s="344" t="s">
        <v>62</v>
      </c>
      <c r="B13" s="344"/>
      <c r="C13" s="344"/>
      <c r="D13" s="115">
        <f>'1-podrobný rozpis B.Němcové'!E44</f>
        <v>18700</v>
      </c>
      <c r="E13" s="115">
        <f>'1-podrobný rozpis B.Němcové'!F44</f>
        <v>18935</v>
      </c>
      <c r="F13" s="115">
        <f>'1-podrobný rozpis B.Němcové'!G44</f>
        <v>18935</v>
      </c>
      <c r="G13" s="8"/>
      <c r="H13" s="8"/>
      <c r="I13" s="8"/>
      <c r="J13" s="8"/>
      <c r="K13" s="8"/>
      <c r="L13" s="8"/>
      <c r="M13" s="8"/>
      <c r="N13" s="8"/>
      <c r="O13" s="8"/>
    </row>
    <row r="14" spans="1:15" ht="20.100000000000001" customHeight="1" x14ac:dyDescent="0.2">
      <c r="A14" s="344" t="s">
        <v>63</v>
      </c>
      <c r="B14" s="344"/>
      <c r="C14" s="344"/>
      <c r="D14" s="115">
        <f>SUM(' 1- podrobný rozpis Průchodní'!E46+' 1- podrobný rozpis Průchodní'!E47)</f>
        <v>0</v>
      </c>
      <c r="E14" s="115">
        <f>SUM(' 1- podrobný rozpis Průchodní'!F46+' 1- podrobný rozpis Průchodní'!F47)</f>
        <v>0</v>
      </c>
      <c r="F14" s="115">
        <f>SUM(' 1- podrobný rozpis Průchodní'!G46+' 1- podrobný rozpis Průchodní'!G47)</f>
        <v>0</v>
      </c>
      <c r="G14" s="8"/>
      <c r="H14" s="8"/>
      <c r="I14" s="8"/>
      <c r="J14" s="8"/>
      <c r="K14" s="8"/>
      <c r="L14" s="8"/>
      <c r="M14" s="8"/>
      <c r="N14" s="8"/>
      <c r="O14" s="8"/>
    </row>
    <row r="15" spans="1:15" ht="20.100000000000001" customHeight="1" x14ac:dyDescent="0.2">
      <c r="A15" s="344" t="s">
        <v>64</v>
      </c>
      <c r="B15" s="344"/>
      <c r="C15" s="344"/>
      <c r="D15" s="115">
        <f>SUM('1-podrobný rozpis B.Němcové'!E34+'1-podrobný rozpis B.Němcové'!E36)</f>
        <v>100</v>
      </c>
      <c r="E15" s="115">
        <f>SUM('1-podrobný rozpis B.Němcové'!F31+'1-podrobný rozpis B.Němcové'!F36+'1-podrobný rozpis B.Němcové'!F34)</f>
        <v>280</v>
      </c>
      <c r="F15" s="115">
        <f>SUM('1-podrobný rozpis B.Němcové'!G31+'1-podrobný rozpis B.Němcové'!G36+'1-podrobný rozpis B.Němcové'!G34)</f>
        <v>280</v>
      </c>
      <c r="G15" s="8"/>
      <c r="H15" s="8"/>
      <c r="I15" s="8"/>
      <c r="J15" s="8"/>
      <c r="K15" s="8"/>
      <c r="L15" s="8"/>
      <c r="M15" s="8"/>
      <c r="N15" s="8"/>
      <c r="O15" s="8"/>
    </row>
    <row r="16" spans="1:15" ht="20.100000000000001" customHeight="1" x14ac:dyDescent="0.2">
      <c r="A16" s="343" t="s">
        <v>75</v>
      </c>
      <c r="B16" s="343"/>
      <c r="C16" s="343"/>
      <c r="D16" s="116">
        <f>SUM(D8+D13+D14+D15)</f>
        <v>22180</v>
      </c>
      <c r="E16" s="116">
        <f>SUM(E8+E13+E14+E15)</f>
        <v>22610</v>
      </c>
      <c r="F16" s="116">
        <f>SUM(F8+F13+F14+F15)</f>
        <v>22459</v>
      </c>
      <c r="G16" s="8"/>
      <c r="H16" s="8"/>
      <c r="I16" s="8"/>
      <c r="J16" s="8"/>
      <c r="K16" s="8"/>
      <c r="L16" s="8"/>
      <c r="M16" s="8"/>
      <c r="N16" s="8"/>
      <c r="O16" s="8"/>
    </row>
    <row r="17" spans="1:15" ht="20.100000000000001" customHeight="1" x14ac:dyDescent="0.2">
      <c r="A17" s="12"/>
      <c r="B17" s="12"/>
      <c r="C17" s="12"/>
      <c r="D17" s="11"/>
      <c r="E17" s="11"/>
      <c r="F17" s="11"/>
      <c r="G17" s="8"/>
      <c r="H17" s="8"/>
      <c r="I17" s="8"/>
      <c r="J17" s="8"/>
      <c r="K17" s="8"/>
      <c r="L17" s="8"/>
      <c r="M17" s="8"/>
      <c r="N17" s="8"/>
      <c r="O17" s="8"/>
    </row>
    <row r="18" spans="1:15" ht="20.100000000000001" customHeight="1" x14ac:dyDescent="0.25">
      <c r="A18" s="342" t="s">
        <v>70</v>
      </c>
      <c r="B18" s="342"/>
      <c r="C18" s="342"/>
      <c r="D18" s="177">
        <v>2024</v>
      </c>
      <c r="E18" s="177">
        <v>2025</v>
      </c>
      <c r="F18" s="177">
        <v>2025</v>
      </c>
      <c r="G18" s="8"/>
      <c r="H18" s="8"/>
      <c r="I18" s="8"/>
      <c r="J18" s="8"/>
      <c r="K18" s="8"/>
      <c r="L18" s="8"/>
      <c r="M18" s="8"/>
      <c r="N18" s="8"/>
      <c r="O18" s="8"/>
    </row>
    <row r="19" spans="1:15" ht="20.100000000000001" customHeight="1" x14ac:dyDescent="0.2">
      <c r="A19" s="347" t="s">
        <v>71</v>
      </c>
      <c r="B19" s="347"/>
      <c r="C19" s="347"/>
      <c r="D19" s="114">
        <f>SUM('1-podrobný rozpis B.Němcové'!E11)</f>
        <v>22360</v>
      </c>
      <c r="E19" s="114">
        <f>SUM('1-podrobný rozpis B.Němcové'!F11)</f>
        <v>22610</v>
      </c>
      <c r="F19" s="114">
        <f>SUM('1-podrobný rozpis B.Němcové'!G11)</f>
        <v>22559</v>
      </c>
      <c r="G19" s="8"/>
      <c r="H19" s="8"/>
      <c r="I19" s="8"/>
      <c r="J19" s="8"/>
      <c r="K19" s="8"/>
      <c r="L19" s="8"/>
      <c r="M19" s="8"/>
      <c r="N19" s="8"/>
      <c r="O19" s="8"/>
    </row>
    <row r="20" spans="1:15" ht="20.100000000000001" customHeight="1" x14ac:dyDescent="0.2">
      <c r="A20" s="10" t="s">
        <v>65</v>
      </c>
      <c r="B20" s="340" t="s">
        <v>72</v>
      </c>
      <c r="C20" s="341"/>
      <c r="D20" s="18">
        <f>SUM('1-podrobný rozpis B.Němcové'!E18+'1-podrobný rozpis B.Němcové'!E21+'1-podrobný rozpis B.Němcové'!E23-120)</f>
        <v>18757</v>
      </c>
      <c r="E20" s="18">
        <f>'1-podrobný rozpis B.Němcové'!F18+'1-podrobný rozpis B.Němcové'!F21+'1-podrobný rozpis B.Němcové'!F22+'1-podrobný rozpis B.Němcové'!F23-157</f>
        <v>18778</v>
      </c>
      <c r="F20" s="18">
        <f>'1-podrobný rozpis B.Němcové'!G18+'1-podrobný rozpis B.Němcové'!G21+'1-podrobný rozpis B.Němcové'!G22+'1-podrobný rozpis B.Němcové'!G23</f>
        <v>18935</v>
      </c>
      <c r="G20" s="8"/>
      <c r="H20" s="8"/>
      <c r="I20" s="8"/>
      <c r="J20" s="8"/>
      <c r="K20" s="8"/>
      <c r="L20" s="8"/>
      <c r="M20" s="8"/>
      <c r="N20" s="8"/>
      <c r="O20" s="8"/>
    </row>
    <row r="21" spans="1:15" ht="20.100000000000001" customHeight="1" x14ac:dyDescent="0.2">
      <c r="A21" s="343" t="s">
        <v>75</v>
      </c>
      <c r="B21" s="343"/>
      <c r="C21" s="343"/>
      <c r="D21" s="116">
        <f>SUM(D19)</f>
        <v>22360</v>
      </c>
      <c r="E21" s="116">
        <f>SUM(E19)</f>
        <v>22610</v>
      </c>
      <c r="F21" s="116">
        <f>SUM(F19)</f>
        <v>22559</v>
      </c>
      <c r="G21" s="8"/>
      <c r="H21" s="8"/>
      <c r="I21" s="8"/>
      <c r="J21" s="8"/>
      <c r="K21" s="8"/>
      <c r="L21" s="8"/>
      <c r="M21" s="8"/>
      <c r="N21" s="8"/>
      <c r="O21" s="8"/>
    </row>
    <row r="22" spans="1:15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x14ac:dyDescent="0.2">
      <c r="A23" s="42" t="s">
        <v>107</v>
      </c>
      <c r="B23" s="42"/>
      <c r="C23" s="234">
        <v>45575</v>
      </c>
      <c r="D23" s="90"/>
      <c r="E23" s="334"/>
      <c r="F23" s="333"/>
      <c r="G23" s="333"/>
      <c r="H23" s="8"/>
      <c r="I23" s="8"/>
      <c r="J23" s="8"/>
      <c r="K23" s="8"/>
      <c r="L23" s="8"/>
      <c r="M23" s="8"/>
      <c r="N23" s="8"/>
      <c r="O23" s="8"/>
    </row>
    <row r="24" spans="1:15" ht="15.75" x14ac:dyDescent="0.25">
      <c r="A24" s="43"/>
      <c r="B24" s="43"/>
      <c r="C24" s="43"/>
      <c r="D24" s="43"/>
      <c r="E24" s="332"/>
      <c r="F24" s="333"/>
      <c r="G24" s="333"/>
      <c r="H24" s="8"/>
      <c r="I24" s="8"/>
      <c r="J24" s="8"/>
      <c r="K24" s="8"/>
      <c r="L24" s="8"/>
      <c r="M24" s="8"/>
      <c r="N24" s="8"/>
      <c r="O24" s="8"/>
    </row>
    <row r="25" spans="1:15" x14ac:dyDescent="0.2">
      <c r="A25" s="334" t="s">
        <v>165</v>
      </c>
      <c r="B25" s="335"/>
      <c r="C25" s="335"/>
      <c r="D25" s="335"/>
      <c r="E25" s="335"/>
      <c r="F25" s="335"/>
      <c r="G25" s="335"/>
      <c r="H25" s="8"/>
      <c r="I25" s="8"/>
      <c r="J25" s="8"/>
      <c r="K25" s="8"/>
      <c r="L25" s="8"/>
      <c r="M25" s="8"/>
      <c r="N25" s="8"/>
      <c r="O25" s="8"/>
    </row>
    <row r="26" spans="1:15" x14ac:dyDescent="0.2">
      <c r="E26" s="336"/>
      <c r="F26" s="337"/>
      <c r="G26" s="337"/>
      <c r="H26" s="8"/>
      <c r="I26" s="8"/>
      <c r="J26" s="8"/>
      <c r="K26" s="8"/>
      <c r="L26" s="8"/>
      <c r="M26" s="8"/>
      <c r="N26" s="8"/>
      <c r="O26" s="8"/>
    </row>
    <row r="27" spans="1:15" x14ac:dyDescent="0.2">
      <c r="A27" s="334" t="s">
        <v>167</v>
      </c>
      <c r="B27" s="335"/>
      <c r="C27" s="335"/>
      <c r="D27" s="335"/>
      <c r="E27" s="337"/>
      <c r="F27" s="337"/>
      <c r="G27" s="337"/>
      <c r="H27" s="8"/>
      <c r="I27" s="8"/>
      <c r="J27" s="8"/>
      <c r="K27" s="8"/>
      <c r="L27" s="8"/>
      <c r="M27" s="8"/>
      <c r="N27" s="8"/>
      <c r="O27" s="8"/>
    </row>
    <row r="28" spans="1:15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x14ac:dyDescent="0.2">
      <c r="A29" s="8" t="s">
        <v>76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5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5" x14ac:dyDescent="0.2">
      <c r="A31" s="8" t="s">
        <v>77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</row>
  </sheetData>
  <mergeCells count="21">
    <mergeCell ref="E26:G27"/>
    <mergeCell ref="A27:D27"/>
    <mergeCell ref="A21:C21"/>
    <mergeCell ref="A16:C16"/>
    <mergeCell ref="B12:C12"/>
    <mergeCell ref="A18:C18"/>
    <mergeCell ref="A19:C19"/>
    <mergeCell ref="B20:C20"/>
    <mergeCell ref="E23:G23"/>
    <mergeCell ref="E24:G24"/>
    <mergeCell ref="A25:G25"/>
    <mergeCell ref="B10:C10"/>
    <mergeCell ref="B11:C11"/>
    <mergeCell ref="A13:C13"/>
    <mergeCell ref="A14:C14"/>
    <mergeCell ref="A15:C15"/>
    <mergeCell ref="A3:B3"/>
    <mergeCell ref="C3:F3"/>
    <mergeCell ref="A7:C7"/>
    <mergeCell ref="A8:C8"/>
    <mergeCell ref="B9:C9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O31"/>
  <sheetViews>
    <sheetView workbookViewId="0">
      <selection activeCell="A23" sqref="A23:G27"/>
    </sheetView>
  </sheetViews>
  <sheetFormatPr defaultRowHeight="12.75" x14ac:dyDescent="0.2"/>
  <cols>
    <col min="1" max="1" width="11.42578125" customWidth="1"/>
    <col min="2" max="3" width="10.5703125" customWidth="1"/>
    <col min="4" max="6" width="13.7109375" customWidth="1"/>
  </cols>
  <sheetData>
    <row r="1" spans="1:15" ht="15.75" x14ac:dyDescent="0.25">
      <c r="A1" s="13" t="s">
        <v>132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37.5" customHeight="1" x14ac:dyDescent="0.2">
      <c r="A3" s="339" t="s">
        <v>92</v>
      </c>
      <c r="B3" s="339"/>
      <c r="C3" s="338" t="s">
        <v>91</v>
      </c>
      <c r="D3" s="338"/>
      <c r="E3" s="338"/>
      <c r="F3" s="338"/>
      <c r="G3" s="9"/>
      <c r="H3" s="8"/>
      <c r="I3" s="8"/>
      <c r="J3" s="8"/>
      <c r="K3" s="8"/>
      <c r="L3" s="8"/>
      <c r="M3" s="8"/>
      <c r="N3" s="8"/>
      <c r="O3" s="8"/>
    </row>
    <row r="4" spans="1:15" x14ac:dyDescent="0.2">
      <c r="A4" s="8"/>
      <c r="B4" s="8"/>
      <c r="C4" s="9"/>
      <c r="D4" s="9"/>
      <c r="E4" s="9"/>
      <c r="F4" s="9"/>
      <c r="G4" s="9"/>
      <c r="H4" s="8"/>
      <c r="I4" s="8"/>
      <c r="J4" s="8"/>
      <c r="K4" s="8"/>
      <c r="L4" s="8"/>
      <c r="M4" s="8"/>
      <c r="N4" s="8"/>
      <c r="O4" s="8"/>
    </row>
    <row r="5" spans="1:15" ht="20.100000000000001" customHeight="1" x14ac:dyDescent="0.2">
      <c r="A5" s="8" t="s">
        <v>93</v>
      </c>
      <c r="B5" s="9" t="s">
        <v>106</v>
      </c>
      <c r="C5" s="9"/>
      <c r="D5" s="9"/>
      <c r="E5" s="9"/>
      <c r="F5" s="113" t="s">
        <v>74</v>
      </c>
      <c r="G5" s="9"/>
      <c r="H5" s="8"/>
      <c r="I5" s="8"/>
      <c r="J5" s="8"/>
      <c r="K5" s="8"/>
      <c r="L5" s="8"/>
      <c r="M5" s="8"/>
      <c r="N5" s="8"/>
      <c r="O5" s="8"/>
    </row>
    <row r="6" spans="1:15" ht="24.95" customHeight="1" x14ac:dyDescent="0.2">
      <c r="A6" s="8"/>
      <c r="B6" s="8"/>
      <c r="C6" s="8"/>
      <c r="D6" s="14" t="s">
        <v>73</v>
      </c>
      <c r="E6" s="176" t="s">
        <v>117</v>
      </c>
      <c r="F6" s="14" t="s">
        <v>120</v>
      </c>
      <c r="G6" s="8"/>
      <c r="H6" s="8"/>
      <c r="I6" s="8"/>
      <c r="J6" s="8"/>
      <c r="K6" s="8"/>
      <c r="L6" s="8"/>
      <c r="M6" s="8"/>
      <c r="N6" s="8"/>
      <c r="O6" s="8"/>
    </row>
    <row r="7" spans="1:15" ht="20.100000000000001" customHeight="1" x14ac:dyDescent="0.25">
      <c r="A7" s="342" t="s">
        <v>61</v>
      </c>
      <c r="B7" s="342"/>
      <c r="C7" s="342"/>
      <c r="D7" s="177">
        <v>2024</v>
      </c>
      <c r="E7" s="177">
        <v>2025</v>
      </c>
      <c r="F7" s="177">
        <v>2025</v>
      </c>
      <c r="G7" s="8"/>
      <c r="H7" s="8"/>
      <c r="I7" s="8"/>
      <c r="J7" s="8"/>
      <c r="K7" s="8"/>
      <c r="L7" s="8"/>
      <c r="M7" s="8"/>
      <c r="N7" s="8"/>
      <c r="O7" s="8"/>
    </row>
    <row r="8" spans="1:15" ht="20.100000000000001" customHeight="1" x14ac:dyDescent="0.2">
      <c r="A8" s="347" t="s">
        <v>66</v>
      </c>
      <c r="B8" s="347"/>
      <c r="C8" s="347"/>
      <c r="D8" s="114">
        <f>SUM(D9:D11)</f>
        <v>1660</v>
      </c>
      <c r="E8" s="114">
        <f>SUM(E9:E11)</f>
        <v>1660</v>
      </c>
      <c r="F8" s="114">
        <f>SUM(F9:F11)</f>
        <v>1660</v>
      </c>
      <c r="G8" s="8"/>
      <c r="H8" s="8"/>
      <c r="I8" s="8"/>
      <c r="J8" s="8"/>
      <c r="K8" s="8"/>
      <c r="L8" s="8"/>
      <c r="M8" s="8"/>
      <c r="N8" s="8"/>
      <c r="O8" s="8"/>
    </row>
    <row r="9" spans="1:15" ht="20.100000000000001" customHeight="1" x14ac:dyDescent="0.2">
      <c r="A9" s="10" t="s">
        <v>65</v>
      </c>
      <c r="B9" s="340" t="s">
        <v>67</v>
      </c>
      <c r="C9" s="341"/>
      <c r="D9" s="18">
        <f>SUM('1 podrobný rozpis ŠJ'!E40)</f>
        <v>1600</v>
      </c>
      <c r="E9" s="19">
        <f>SUM('1 podrobný rozpis ŠJ'!F40)</f>
        <v>1600</v>
      </c>
      <c r="F9" s="19">
        <f>SUM('1 podrobný rozpis ŠJ'!G40)</f>
        <v>1600</v>
      </c>
      <c r="G9" s="8"/>
      <c r="H9" s="8"/>
      <c r="I9" s="8"/>
      <c r="J9" s="8"/>
      <c r="K9" s="17"/>
      <c r="L9" s="8"/>
      <c r="M9" s="8"/>
      <c r="N9" s="8"/>
      <c r="O9" s="8"/>
    </row>
    <row r="10" spans="1:15" ht="20.100000000000001" customHeight="1" x14ac:dyDescent="0.2">
      <c r="A10" s="15"/>
      <c r="B10" s="340" t="s">
        <v>68</v>
      </c>
      <c r="C10" s="341"/>
      <c r="D10" s="18">
        <f>SUM('1 podrobný rozpis ŠJ'!E41)</f>
        <v>0</v>
      </c>
      <c r="E10" s="19">
        <f>SUM('1 podrobný rozpis ŠJ'!F41)</f>
        <v>0</v>
      </c>
      <c r="F10" s="19">
        <f>SUM('1 podrobný rozpis ŠJ'!G41)</f>
        <v>0</v>
      </c>
      <c r="G10" s="8"/>
      <c r="H10" s="8"/>
      <c r="I10" s="8"/>
      <c r="J10" s="8"/>
      <c r="K10" s="8"/>
      <c r="L10" s="8"/>
      <c r="M10" s="8"/>
      <c r="N10" s="8"/>
      <c r="O10" s="8"/>
    </row>
    <row r="11" spans="1:15" ht="20.100000000000001" customHeight="1" x14ac:dyDescent="0.2">
      <c r="A11" s="16"/>
      <c r="B11" s="340" t="s">
        <v>69</v>
      </c>
      <c r="C11" s="341"/>
      <c r="D11" s="18">
        <f>SUM('1 podrobný rozpis ŠJ'!E42)</f>
        <v>60</v>
      </c>
      <c r="E11" s="19">
        <f>SUM('1 podrobný rozpis ŠJ'!F42)</f>
        <v>60</v>
      </c>
      <c r="F11" s="19">
        <f>SUM('1 podrobný rozpis ŠJ'!G42)</f>
        <v>60</v>
      </c>
      <c r="G11" s="8"/>
      <c r="H11" s="8"/>
      <c r="I11" s="8"/>
      <c r="J11" s="8"/>
      <c r="K11" s="8"/>
      <c r="L11" s="8"/>
      <c r="M11" s="8"/>
      <c r="N11" s="8"/>
      <c r="O11" s="8"/>
    </row>
    <row r="12" spans="1:15" ht="20.100000000000001" customHeight="1" x14ac:dyDescent="0.2">
      <c r="A12" s="136"/>
      <c r="B12" s="345" t="s">
        <v>111</v>
      </c>
      <c r="C12" s="346"/>
      <c r="D12" s="18">
        <f>SUM('1 podrobný rozpis ŠJ'!E43)</f>
        <v>0</v>
      </c>
      <c r="E12" s="137"/>
      <c r="F12" s="137"/>
      <c r="G12" s="8"/>
      <c r="H12" s="8"/>
      <c r="I12" s="8"/>
      <c r="J12" s="8"/>
      <c r="K12" s="8"/>
      <c r="L12" s="8"/>
      <c r="M12" s="8"/>
      <c r="N12" s="8"/>
      <c r="O12" s="8"/>
    </row>
    <row r="13" spans="1:15" ht="20.100000000000001" customHeight="1" x14ac:dyDescent="0.2">
      <c r="A13" s="344" t="s">
        <v>62</v>
      </c>
      <c r="B13" s="344"/>
      <c r="C13" s="344"/>
      <c r="D13" s="115">
        <f>SUM('1 podrobný rozpis ŠJ'!E44)</f>
        <v>934</v>
      </c>
      <c r="E13" s="115">
        <f>SUM('1 podrobný rozpis ŠJ'!F44)</f>
        <v>938</v>
      </c>
      <c r="F13" s="115">
        <f>SUM('1 podrobný rozpis ŠJ'!G44)</f>
        <v>938</v>
      </c>
      <c r="G13" s="8"/>
      <c r="H13" s="8"/>
      <c r="I13" s="8"/>
      <c r="J13" s="8"/>
      <c r="K13" s="8"/>
      <c r="L13" s="8"/>
      <c r="M13" s="8"/>
      <c r="N13" s="8"/>
      <c r="O13" s="8"/>
    </row>
    <row r="14" spans="1:15" ht="20.100000000000001" customHeight="1" x14ac:dyDescent="0.2">
      <c r="A14" s="344" t="s">
        <v>63</v>
      </c>
      <c r="B14" s="344"/>
      <c r="C14" s="344"/>
      <c r="D14" s="115">
        <f>SUM(' 1- podrobný rozpis Průchodní'!E46+' 1- podrobný rozpis Průchodní'!E47)</f>
        <v>0</v>
      </c>
      <c r="E14" s="115">
        <f>SUM(' 1- podrobný rozpis Průchodní'!F46+' 1- podrobný rozpis Průchodní'!F47)</f>
        <v>0</v>
      </c>
      <c r="F14" s="115">
        <f>SUM(' 1- podrobný rozpis Průchodní'!G46+' 1- podrobný rozpis Průchodní'!G47)</f>
        <v>0</v>
      </c>
      <c r="G14" s="8"/>
      <c r="H14" s="8"/>
      <c r="I14" s="8"/>
      <c r="J14" s="8"/>
      <c r="K14" s="8"/>
      <c r="L14" s="8"/>
      <c r="M14" s="8"/>
      <c r="N14" s="8"/>
      <c r="O14" s="8"/>
    </row>
    <row r="15" spans="1:15" ht="20.100000000000001" customHeight="1" x14ac:dyDescent="0.2">
      <c r="A15" s="344" t="s">
        <v>64</v>
      </c>
      <c r="B15" s="344"/>
      <c r="C15" s="344"/>
      <c r="D15" s="115"/>
      <c r="E15" s="115"/>
      <c r="F15" s="115"/>
      <c r="G15" s="8"/>
      <c r="H15" s="8"/>
      <c r="I15" s="8"/>
      <c r="J15" s="8"/>
      <c r="K15" s="8"/>
      <c r="L15" s="8"/>
      <c r="M15" s="8"/>
      <c r="N15" s="8"/>
      <c r="O15" s="8"/>
    </row>
    <row r="16" spans="1:15" ht="20.100000000000001" customHeight="1" x14ac:dyDescent="0.2">
      <c r="A16" s="343" t="s">
        <v>75</v>
      </c>
      <c r="B16" s="343"/>
      <c r="C16" s="343"/>
      <c r="D16" s="116">
        <f>SUM(D8+D13+D14+D15)</f>
        <v>2594</v>
      </c>
      <c r="E16" s="116">
        <f>SUM(E8+E13+E14+E15)</f>
        <v>2598</v>
      </c>
      <c r="F16" s="116">
        <f>SUM(F8+F13+F14+F15)</f>
        <v>2598</v>
      </c>
      <c r="G16" s="8"/>
      <c r="H16" s="8"/>
      <c r="I16" s="8"/>
      <c r="J16" s="8"/>
      <c r="K16" s="8"/>
      <c r="L16" s="8"/>
      <c r="M16" s="8"/>
      <c r="N16" s="8"/>
      <c r="O16" s="8"/>
    </row>
    <row r="17" spans="1:15" ht="20.100000000000001" customHeight="1" x14ac:dyDescent="0.2">
      <c r="A17" s="12"/>
      <c r="B17" s="12"/>
      <c r="C17" s="12"/>
      <c r="D17" s="11"/>
      <c r="E17" s="11"/>
      <c r="F17" s="11"/>
      <c r="G17" s="8"/>
      <c r="H17" s="8"/>
      <c r="I17" s="8"/>
      <c r="J17" s="8"/>
      <c r="K17" s="8"/>
      <c r="L17" s="8"/>
      <c r="M17" s="8"/>
      <c r="N17" s="8"/>
      <c r="O17" s="8"/>
    </row>
    <row r="18" spans="1:15" ht="20.100000000000001" customHeight="1" x14ac:dyDescent="0.25">
      <c r="A18" s="342" t="s">
        <v>70</v>
      </c>
      <c r="B18" s="342"/>
      <c r="C18" s="342"/>
      <c r="D18" s="177">
        <v>2024</v>
      </c>
      <c r="E18" s="177">
        <v>2025</v>
      </c>
      <c r="F18" s="177">
        <v>2025</v>
      </c>
      <c r="G18" s="8"/>
      <c r="H18" s="8"/>
      <c r="I18" s="8"/>
      <c r="J18" s="8"/>
      <c r="K18" s="8"/>
      <c r="L18" s="8"/>
      <c r="M18" s="8"/>
      <c r="N18" s="8"/>
      <c r="O18" s="8"/>
    </row>
    <row r="19" spans="1:15" ht="20.100000000000001" customHeight="1" x14ac:dyDescent="0.2">
      <c r="A19" s="347" t="s">
        <v>71</v>
      </c>
      <c r="B19" s="347"/>
      <c r="C19" s="347"/>
      <c r="D19" s="114">
        <f>SUM('1 podrobný rozpis ŠJ'!E11)</f>
        <v>2594</v>
      </c>
      <c r="E19" s="114">
        <f>SUM('1 podrobný rozpis ŠJ'!F11)</f>
        <v>2598</v>
      </c>
      <c r="F19" s="114">
        <f>SUM('1 podrobný rozpis ŠJ'!G11)</f>
        <v>2598</v>
      </c>
      <c r="G19" s="8"/>
      <c r="H19" s="8"/>
      <c r="I19" s="8"/>
      <c r="J19" s="8"/>
      <c r="K19" s="8"/>
      <c r="L19" s="8"/>
      <c r="M19" s="8"/>
      <c r="N19" s="8"/>
      <c r="O19" s="8"/>
    </row>
    <row r="20" spans="1:15" ht="20.100000000000001" customHeight="1" x14ac:dyDescent="0.2">
      <c r="A20" s="10" t="s">
        <v>65</v>
      </c>
      <c r="B20" s="340" t="s">
        <v>72</v>
      </c>
      <c r="C20" s="341"/>
      <c r="D20" s="18">
        <f>SUM('1 podrobný rozpis ŠJ'!E18+'1 podrobný rozpis ŠJ'!E21+'1 podrobný rozpis ŠJ'!E23-1)</f>
        <v>934</v>
      </c>
      <c r="E20" s="18">
        <f>SUM('1 podrobný rozpis ŠJ'!F18+'1 podrobný rozpis ŠJ'!F21+'1 podrobný rozpis ŠJ'!F23)</f>
        <v>925</v>
      </c>
      <c r="F20" s="18">
        <f>SUM('1 podrobný rozpis ŠJ'!G18+'1 podrobný rozpis ŠJ'!G21+'1 podrobný rozpis ŠJ'!G23)</f>
        <v>925</v>
      </c>
      <c r="G20" s="8"/>
      <c r="H20" s="8"/>
      <c r="I20" s="8"/>
      <c r="J20" s="8"/>
      <c r="K20" s="8"/>
      <c r="L20" s="8"/>
      <c r="M20" s="8"/>
      <c r="N20" s="8"/>
      <c r="O20" s="8"/>
    </row>
    <row r="21" spans="1:15" ht="20.100000000000001" customHeight="1" x14ac:dyDescent="0.2">
      <c r="A21" s="343" t="s">
        <v>75</v>
      </c>
      <c r="B21" s="343"/>
      <c r="C21" s="343"/>
      <c r="D21" s="116">
        <f>SUM(D19)</f>
        <v>2594</v>
      </c>
      <c r="E21" s="116">
        <f>SUM(E19)</f>
        <v>2598</v>
      </c>
      <c r="F21" s="116">
        <f>SUM(F19)</f>
        <v>2598</v>
      </c>
      <c r="G21" s="8"/>
      <c r="H21" s="8"/>
      <c r="I21" s="8"/>
      <c r="J21" s="8"/>
      <c r="K21" s="8"/>
      <c r="L21" s="8"/>
      <c r="M21" s="8"/>
      <c r="N21" s="8"/>
      <c r="O21" s="8"/>
    </row>
    <row r="22" spans="1:15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x14ac:dyDescent="0.2">
      <c r="A23" s="42" t="s">
        <v>107</v>
      </c>
      <c r="B23" s="42"/>
      <c r="C23" s="234">
        <v>45575</v>
      </c>
      <c r="D23" s="90"/>
      <c r="E23" s="334"/>
      <c r="F23" s="333"/>
      <c r="G23" s="333"/>
      <c r="H23" s="8"/>
      <c r="I23" s="8"/>
      <c r="J23" s="8"/>
      <c r="K23" s="8"/>
      <c r="L23" s="8"/>
      <c r="M23" s="8"/>
      <c r="N23" s="8"/>
      <c r="O23" s="8"/>
    </row>
    <row r="24" spans="1:15" ht="15.75" x14ac:dyDescent="0.25">
      <c r="A24" s="43"/>
      <c r="B24" s="43"/>
      <c r="C24" s="43"/>
      <c r="D24" s="43"/>
      <c r="E24" s="332"/>
      <c r="F24" s="333"/>
      <c r="G24" s="333"/>
      <c r="H24" s="8"/>
      <c r="I24" s="8"/>
      <c r="J24" s="8"/>
      <c r="K24" s="8"/>
      <c r="L24" s="8"/>
      <c r="M24" s="8"/>
      <c r="N24" s="8"/>
      <c r="O24" s="8"/>
    </row>
    <row r="25" spans="1:15" x14ac:dyDescent="0.2">
      <c r="A25" s="334" t="s">
        <v>165</v>
      </c>
      <c r="B25" s="335"/>
      <c r="C25" s="335"/>
      <c r="D25" s="335"/>
      <c r="E25" s="335"/>
      <c r="F25" s="335"/>
      <c r="G25" s="335"/>
      <c r="H25" s="8"/>
      <c r="I25" s="8"/>
      <c r="J25" s="8"/>
      <c r="K25" s="8"/>
      <c r="L25" s="8"/>
      <c r="M25" s="8"/>
      <c r="N25" s="8"/>
      <c r="O25" s="8"/>
    </row>
    <row r="26" spans="1:15" x14ac:dyDescent="0.2">
      <c r="E26" s="336"/>
      <c r="F26" s="337"/>
      <c r="G26" s="337"/>
      <c r="H26" s="8"/>
      <c r="I26" s="8"/>
      <c r="J26" s="8"/>
      <c r="K26" s="8"/>
      <c r="L26" s="8"/>
      <c r="M26" s="8"/>
      <c r="N26" s="8"/>
      <c r="O26" s="8"/>
    </row>
    <row r="27" spans="1:15" x14ac:dyDescent="0.2">
      <c r="A27" s="334" t="s">
        <v>167</v>
      </c>
      <c r="B27" s="335"/>
      <c r="C27" s="335"/>
      <c r="D27" s="335"/>
      <c r="E27" s="337"/>
      <c r="F27" s="337"/>
      <c r="G27" s="337"/>
      <c r="H27" s="8"/>
      <c r="I27" s="8"/>
      <c r="J27" s="8"/>
      <c r="K27" s="8"/>
      <c r="L27" s="8"/>
      <c r="M27" s="8"/>
      <c r="N27" s="8"/>
      <c r="O27" s="8"/>
    </row>
    <row r="28" spans="1:15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5" x14ac:dyDescent="0.2">
      <c r="A29" s="8" t="s">
        <v>76</v>
      </c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5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1:15" x14ac:dyDescent="0.2">
      <c r="A31" s="8" t="s">
        <v>77</v>
      </c>
      <c r="B31" s="8"/>
      <c r="C31" s="8"/>
      <c r="D31" s="8"/>
      <c r="E31" s="8"/>
      <c r="F31" s="8"/>
      <c r="G31" s="8"/>
      <c r="H31" s="8"/>
      <c r="I31" s="8"/>
      <c r="J31" s="8"/>
      <c r="K31" s="8"/>
    </row>
  </sheetData>
  <mergeCells count="21">
    <mergeCell ref="E26:G27"/>
    <mergeCell ref="A27:D27"/>
    <mergeCell ref="A21:C21"/>
    <mergeCell ref="A16:C16"/>
    <mergeCell ref="B12:C12"/>
    <mergeCell ref="A18:C18"/>
    <mergeCell ref="A19:C19"/>
    <mergeCell ref="B20:C20"/>
    <mergeCell ref="E23:G23"/>
    <mergeCell ref="E24:G24"/>
    <mergeCell ref="A25:G25"/>
    <mergeCell ref="B10:C10"/>
    <mergeCell ref="B11:C11"/>
    <mergeCell ref="A13:C13"/>
    <mergeCell ref="A14:C14"/>
    <mergeCell ref="A15:C15"/>
    <mergeCell ref="A3:B3"/>
    <mergeCell ref="C3:F3"/>
    <mergeCell ref="A7:C7"/>
    <mergeCell ref="A8:C8"/>
    <mergeCell ref="B9:C9"/>
  </mergeCells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36"/>
  <sheetViews>
    <sheetView tabSelected="1" topLeftCell="A13" workbookViewId="0">
      <selection activeCell="A36" sqref="A36"/>
    </sheetView>
  </sheetViews>
  <sheetFormatPr defaultRowHeight="12.75" x14ac:dyDescent="0.2"/>
  <cols>
    <col min="1" max="1" width="11" customWidth="1"/>
    <col min="2" max="2" width="10.5703125" customWidth="1"/>
    <col min="3" max="3" width="10.42578125" customWidth="1"/>
    <col min="4" max="6" width="15.7109375" customWidth="1"/>
  </cols>
  <sheetData>
    <row r="1" spans="1:6" ht="20.100000000000001" customHeight="1" x14ac:dyDescent="0.2">
      <c r="A1" s="362" t="s">
        <v>174</v>
      </c>
      <c r="B1" s="362"/>
      <c r="C1" s="362"/>
      <c r="D1" s="362"/>
      <c r="E1" s="362"/>
      <c r="F1" s="362"/>
    </row>
    <row r="2" spans="1:6" ht="20.100000000000001" customHeight="1" x14ac:dyDescent="0.2">
      <c r="A2" s="363"/>
      <c r="B2" s="363"/>
      <c r="C2" s="363"/>
      <c r="D2" s="363"/>
      <c r="E2" s="364" t="s">
        <v>175</v>
      </c>
      <c r="F2" s="364"/>
    </row>
    <row r="3" spans="1:6" ht="20.100000000000001" customHeight="1" x14ac:dyDescent="0.2">
      <c r="A3" s="365" t="s">
        <v>91</v>
      </c>
      <c r="B3" s="366"/>
      <c r="C3" s="366"/>
      <c r="D3" s="366"/>
      <c r="E3" s="366"/>
      <c r="F3" s="367"/>
    </row>
    <row r="4" spans="1:6" ht="20.100000000000001" customHeight="1" x14ac:dyDescent="0.2">
      <c r="A4" s="368" t="s">
        <v>92</v>
      </c>
      <c r="B4" s="369"/>
      <c r="C4" s="369"/>
      <c r="D4" s="369"/>
      <c r="E4" s="369"/>
      <c r="F4" s="370"/>
    </row>
    <row r="5" spans="1:6" ht="27.75" customHeight="1" x14ac:dyDescent="0.2">
      <c r="A5" s="371" t="s">
        <v>176</v>
      </c>
      <c r="B5" s="371"/>
      <c r="C5" s="371"/>
      <c r="D5" s="371"/>
      <c r="E5" s="371"/>
      <c r="F5" s="371"/>
    </row>
    <row r="6" spans="1:6" ht="20.100000000000001" customHeight="1" thickBot="1" x14ac:dyDescent="0.25">
      <c r="A6" s="8"/>
      <c r="B6" s="8"/>
      <c r="C6" s="9"/>
      <c r="D6" s="9"/>
      <c r="E6" s="9"/>
      <c r="F6" s="9"/>
    </row>
    <row r="7" spans="1:6" ht="20.100000000000001" customHeight="1" thickBot="1" x14ac:dyDescent="0.25">
      <c r="A7" s="351" t="s">
        <v>75</v>
      </c>
      <c r="B7" s="352"/>
      <c r="C7" s="9"/>
      <c r="D7" s="9"/>
      <c r="E7" s="9"/>
      <c r="F7" s="113" t="s">
        <v>74</v>
      </c>
    </row>
    <row r="8" spans="1:6" ht="30" customHeight="1" x14ac:dyDescent="0.2">
      <c r="A8" s="8"/>
      <c r="B8" s="8"/>
      <c r="C8" s="8"/>
      <c r="D8" s="14" t="s">
        <v>73</v>
      </c>
      <c r="E8" s="176" t="s">
        <v>117</v>
      </c>
      <c r="F8" s="14" t="s">
        <v>120</v>
      </c>
    </row>
    <row r="9" spans="1:6" ht="20.100000000000001" customHeight="1" x14ac:dyDescent="0.25">
      <c r="A9" s="342" t="s">
        <v>61</v>
      </c>
      <c r="B9" s="342"/>
      <c r="C9" s="342"/>
      <c r="D9" s="177">
        <v>2024</v>
      </c>
      <c r="E9" s="177">
        <v>2025</v>
      </c>
      <c r="F9" s="177">
        <v>2025</v>
      </c>
    </row>
    <row r="10" spans="1:6" ht="20.100000000000001" customHeight="1" x14ac:dyDescent="0.2">
      <c r="A10" s="347" t="s">
        <v>66</v>
      </c>
      <c r="B10" s="347"/>
      <c r="C10" s="347"/>
      <c r="D10" s="114">
        <f>SUM(D11:D16)</f>
        <v>14538</v>
      </c>
      <c r="E10" s="114">
        <f t="shared" ref="E10:F10" si="0">SUM(E11:E16)</f>
        <v>15243</v>
      </c>
      <c r="F10" s="114">
        <f t="shared" si="0"/>
        <v>18255</v>
      </c>
    </row>
    <row r="11" spans="1:6" ht="20.100000000000001" customHeight="1" x14ac:dyDescent="0.2">
      <c r="A11" s="10" t="s">
        <v>65</v>
      </c>
      <c r="B11" s="340" t="s">
        <v>67</v>
      </c>
      <c r="C11" s="341"/>
      <c r="D11" s="18">
        <f>SUM('2_souhrn PR'!D9+'2_souhrn NB'!D9+'2_souhrn BN'!D9+'2_souhrn ŠJ'!D9)</f>
        <v>10153</v>
      </c>
      <c r="E11" s="301">
        <f>SUM('2_souhrn PR'!E9+'2_souhrn NB'!E9+'2_souhrn BN'!E9+'2_souhrn ŠJ'!E9)</f>
        <v>10338</v>
      </c>
      <c r="F11" s="301">
        <f>SUM('2_souhrn PR'!F9+'2_souhrn NB'!F9+'2_souhrn BN'!F9+'2_souhrn ŠJ'!F9)</f>
        <v>9890</v>
      </c>
    </row>
    <row r="12" spans="1:6" ht="20.100000000000001" customHeight="1" x14ac:dyDescent="0.2">
      <c r="A12" s="15"/>
      <c r="B12" s="340" t="s">
        <v>68</v>
      </c>
      <c r="C12" s="341"/>
      <c r="D12" s="18">
        <f>SUM('2_souhrn PR'!D10+'2_souhrn NB'!D10+'2_souhrn BN'!D10+'2_souhrn ŠJ'!D10)</f>
        <v>2165</v>
      </c>
      <c r="E12" s="301">
        <f>SUM('2_souhrn PR'!E10+'2_souhrn NB'!E10+'2_souhrn BN'!E10+'2_souhrn ŠJ'!E10)</f>
        <v>1965</v>
      </c>
      <c r="F12" s="301">
        <f>SUM('2_souhrn PR'!F10+'2_souhrn NB'!F10+'2_souhrn BN'!F10+'2_souhrn ŠJ'!F10)</f>
        <v>1965</v>
      </c>
    </row>
    <row r="13" spans="1:6" ht="20.100000000000001" customHeight="1" x14ac:dyDescent="0.2">
      <c r="A13" s="16"/>
      <c r="B13" s="340" t="s">
        <v>69</v>
      </c>
      <c r="C13" s="341"/>
      <c r="D13" s="18">
        <f>SUM('2_souhrn PR'!D11+'2_souhrn NB'!D11+'2_souhrn BN'!D11+'2_souhrn ŠJ'!D11)</f>
        <v>1870</v>
      </c>
      <c r="E13" s="301">
        <f>SUM('2_souhrn PR'!E11+'2_souhrn NB'!E11+'2_souhrn BN'!E11+'2_souhrn ŠJ'!E11)</f>
        <v>1990</v>
      </c>
      <c r="F13" s="301">
        <f>SUM('2_souhrn PR'!F11+'2_souhrn NB'!F11+'2_souhrn BN'!F11+'2_souhrn ŠJ'!F11)</f>
        <v>1850</v>
      </c>
    </row>
    <row r="14" spans="1:6" ht="20.100000000000001" customHeight="1" x14ac:dyDescent="0.2">
      <c r="A14" s="136"/>
      <c r="B14" s="345" t="s">
        <v>111</v>
      </c>
      <c r="C14" s="346"/>
      <c r="D14" s="18">
        <v>350</v>
      </c>
      <c r="E14" s="301">
        <v>350</v>
      </c>
      <c r="F14" s="301">
        <v>350</v>
      </c>
    </row>
    <row r="15" spans="1:6" ht="20.100000000000001" customHeight="1" x14ac:dyDescent="0.2">
      <c r="A15" s="136"/>
      <c r="B15" s="299" t="s">
        <v>170</v>
      </c>
      <c r="C15" s="300"/>
      <c r="D15" s="18">
        <v>0</v>
      </c>
      <c r="E15" s="301">
        <v>600</v>
      </c>
      <c r="F15" s="301">
        <v>600</v>
      </c>
    </row>
    <row r="16" spans="1:6" ht="20.100000000000001" customHeight="1" x14ac:dyDescent="0.2">
      <c r="A16" s="136"/>
      <c r="B16" s="345" t="s">
        <v>172</v>
      </c>
      <c r="C16" s="346"/>
      <c r="D16" s="18">
        <v>0</v>
      </c>
      <c r="E16" s="301">
        <v>0</v>
      </c>
      <c r="F16" s="301">
        <v>3600</v>
      </c>
    </row>
    <row r="17" spans="1:8" ht="20.100000000000001" customHeight="1" x14ac:dyDescent="0.2">
      <c r="A17" s="344" t="s">
        <v>62</v>
      </c>
      <c r="B17" s="344"/>
      <c r="C17" s="344"/>
      <c r="D17" s="115">
        <f>SUM('2_souhrn PR'!D13+'2_souhrn NB'!D13+'2_souhrn BN'!D13+'2_souhrn ŠJ'!D13)</f>
        <v>63383</v>
      </c>
      <c r="E17" s="115">
        <f>SUM('2_souhrn PR'!E13+'2_souhrn NB'!E13+'2_souhrn BN'!E13+'2_souhrn ŠJ'!E13)</f>
        <v>67579</v>
      </c>
      <c r="F17" s="115">
        <f>SUM('2_souhrn PR'!F13+'2_souhrn NB'!F13+'2_souhrn BN'!F13+'2_souhrn ŠJ'!F13)</f>
        <v>67579</v>
      </c>
    </row>
    <row r="18" spans="1:8" ht="20.100000000000001" customHeight="1" x14ac:dyDescent="0.2">
      <c r="A18" s="348" t="s">
        <v>173</v>
      </c>
      <c r="B18" s="349"/>
      <c r="C18" s="350"/>
      <c r="D18" s="115"/>
      <c r="E18" s="115">
        <v>1718</v>
      </c>
      <c r="F18" s="115">
        <v>1818</v>
      </c>
    </row>
    <row r="19" spans="1:8" ht="20.100000000000001" customHeight="1" x14ac:dyDescent="0.2">
      <c r="A19" s="344" t="s">
        <v>114</v>
      </c>
      <c r="B19" s="344"/>
      <c r="C19" s="344"/>
      <c r="D19" s="115">
        <v>90</v>
      </c>
      <c r="E19" s="115">
        <v>20</v>
      </c>
      <c r="F19" s="115">
        <f>SUM('2_souhrn PR'!F14+'2_souhrn NB'!F14+'2_souhrn BN'!F14+'2_souhrn ŠJ'!F14)</f>
        <v>20</v>
      </c>
    </row>
    <row r="20" spans="1:8" ht="20.100000000000001" customHeight="1" x14ac:dyDescent="0.2">
      <c r="A20" s="344" t="s">
        <v>64</v>
      </c>
      <c r="B20" s="344"/>
      <c r="C20" s="344"/>
      <c r="D20" s="115">
        <v>667</v>
      </c>
      <c r="E20" s="115">
        <v>1083</v>
      </c>
      <c r="F20" s="115">
        <v>1083</v>
      </c>
    </row>
    <row r="21" spans="1:8" ht="20.100000000000001" customHeight="1" x14ac:dyDescent="0.2">
      <c r="A21" s="343" t="s">
        <v>75</v>
      </c>
      <c r="B21" s="343"/>
      <c r="C21" s="343"/>
      <c r="D21" s="116">
        <f>SUM(D10+D17+D18+D19+D20)</f>
        <v>78678</v>
      </c>
      <c r="E21" s="116">
        <f>E10+E17+E18+E19+E20</f>
        <v>85643</v>
      </c>
      <c r="F21" s="116">
        <f>SUM(F10+F17+F18+F19+F20)</f>
        <v>88755</v>
      </c>
    </row>
    <row r="22" spans="1:8" ht="20.100000000000001" customHeight="1" x14ac:dyDescent="0.2">
      <c r="A22" s="12"/>
      <c r="B22" s="12"/>
      <c r="C22" s="12"/>
      <c r="D22" s="11"/>
      <c r="E22" s="11"/>
      <c r="F22" s="11"/>
      <c r="H22" s="302"/>
    </row>
    <row r="23" spans="1:8" ht="20.100000000000001" customHeight="1" x14ac:dyDescent="0.25">
      <c r="A23" s="342" t="s">
        <v>70</v>
      </c>
      <c r="B23" s="342"/>
      <c r="C23" s="342"/>
      <c r="D23" s="139">
        <v>2024</v>
      </c>
      <c r="E23" s="139">
        <v>2025</v>
      </c>
      <c r="F23" s="139">
        <v>2025</v>
      </c>
    </row>
    <row r="24" spans="1:8" ht="20.100000000000001" customHeight="1" x14ac:dyDescent="0.2">
      <c r="A24" s="347" t="s">
        <v>71</v>
      </c>
      <c r="B24" s="347"/>
      <c r="C24" s="347"/>
      <c r="D24" s="115">
        <f>SUM('2_souhrn PR'!D19+'2_souhrn NB'!D19+'2_souhrn BN'!D19+'2_souhrn ŠJ'!D19)</f>
        <v>78678</v>
      </c>
      <c r="E24" s="115">
        <f>SUM('2_souhrn PR'!E19+'2_souhrn NB'!E19+'2_souhrn BN'!E19+'2_souhrn ŠJ'!E19)</f>
        <v>85643</v>
      </c>
      <c r="F24" s="115">
        <f>SUM('2_souhrn PR'!F19+'2_souhrn NB'!F19+'2_souhrn BN'!F19+'2_souhrn ŠJ'!F19)</f>
        <v>88755</v>
      </c>
    </row>
    <row r="25" spans="1:8" ht="20.100000000000001" customHeight="1" x14ac:dyDescent="0.2">
      <c r="A25" s="10" t="s">
        <v>65</v>
      </c>
      <c r="B25" s="340" t="s">
        <v>72</v>
      </c>
      <c r="C25" s="341"/>
      <c r="D25" s="18">
        <f>SUM('2_souhrn PR'!D20+'2_souhrn NB'!D20+'2_souhrn BN'!D20+'2_souhrn ŠJ'!D20)</f>
        <v>62513</v>
      </c>
      <c r="E25" s="18">
        <f>SUM('2_souhrn PR'!E20+'2_souhrn NB'!E20+'2_souhrn BN'!E20+'2_souhrn ŠJ'!E20)</f>
        <v>68243</v>
      </c>
      <c r="F25" s="18">
        <f>SUM('2_souhrn PR'!F20+'2_souhrn NB'!F20+'2_souhrn BN'!F20+'2_souhrn ŠJ'!F20)</f>
        <v>68397</v>
      </c>
    </row>
    <row r="26" spans="1:8" ht="20.100000000000001" customHeight="1" x14ac:dyDescent="0.2">
      <c r="A26" s="343" t="s">
        <v>75</v>
      </c>
      <c r="B26" s="343"/>
      <c r="C26" s="343"/>
      <c r="D26" s="116">
        <f>SUM(D24)</f>
        <v>78678</v>
      </c>
      <c r="E26" s="116">
        <f>SUM(E24)</f>
        <v>85643</v>
      </c>
      <c r="F26" s="116">
        <f>SUM(F24)</f>
        <v>88755</v>
      </c>
    </row>
    <row r="27" spans="1:8" ht="20.100000000000001" customHeight="1" x14ac:dyDescent="0.2">
      <c r="A27" s="8"/>
      <c r="B27" s="8"/>
      <c r="C27" s="8"/>
      <c r="D27" s="149"/>
      <c r="E27" s="149"/>
      <c r="F27" s="149"/>
    </row>
    <row r="28" spans="1:8" ht="20.100000000000001" customHeight="1" x14ac:dyDescent="0.2">
      <c r="A28" s="372" t="s">
        <v>177</v>
      </c>
      <c r="B28" s="372"/>
      <c r="C28" s="372"/>
      <c r="D28" s="373" t="s">
        <v>178</v>
      </c>
      <c r="E28" s="373"/>
      <c r="F28" s="373"/>
      <c r="G28" s="296"/>
    </row>
    <row r="29" spans="1:8" ht="20.100000000000001" customHeight="1" x14ac:dyDescent="0.2">
      <c r="G29" s="296"/>
    </row>
    <row r="30" spans="1:8" ht="20.100000000000001" customHeight="1" x14ac:dyDescent="0.2">
      <c r="A30" s="374"/>
      <c r="B30" s="374"/>
      <c r="C30" s="374"/>
      <c r="D30" s="374"/>
      <c r="E30" s="374"/>
      <c r="F30" s="374"/>
      <c r="G30" s="297"/>
    </row>
    <row r="31" spans="1:8" ht="20.100000000000001" customHeight="1" x14ac:dyDescent="0.2">
      <c r="A31" s="374"/>
      <c r="B31" s="374"/>
      <c r="C31" s="374"/>
      <c r="D31" s="374"/>
      <c r="E31" s="374"/>
      <c r="F31" s="374"/>
      <c r="G31" s="298"/>
    </row>
    <row r="32" spans="1:8" ht="14.25" x14ac:dyDescent="0.2">
      <c r="A32" s="375" t="s">
        <v>179</v>
      </c>
      <c r="B32" s="375"/>
      <c r="C32" s="375"/>
      <c r="D32" s="376"/>
      <c r="E32" s="376"/>
      <c r="F32" s="376"/>
      <c r="G32" s="298"/>
    </row>
    <row r="33" spans="1:6" ht="14.25" x14ac:dyDescent="0.2">
      <c r="D33" s="376"/>
      <c r="E33" s="376"/>
      <c r="F33" s="376"/>
    </row>
    <row r="34" spans="1:6" ht="14.25" x14ac:dyDescent="0.2">
      <c r="A34" s="376" t="s">
        <v>77</v>
      </c>
      <c r="B34" s="376"/>
      <c r="C34" s="376"/>
      <c r="D34" s="376"/>
      <c r="E34" s="376"/>
      <c r="F34" s="376"/>
    </row>
    <row r="35" spans="1:6" x14ac:dyDescent="0.2">
      <c r="A35" s="8"/>
      <c r="B35" s="8"/>
      <c r="C35" s="8"/>
      <c r="D35" s="8"/>
      <c r="E35" s="8"/>
      <c r="F35" s="8"/>
    </row>
    <row r="36" spans="1:6" x14ac:dyDescent="0.2">
      <c r="A36" s="8"/>
      <c r="B36" s="8"/>
      <c r="C36" s="8"/>
      <c r="D36" s="8"/>
      <c r="E36" s="8"/>
      <c r="F36" s="8"/>
    </row>
  </sheetData>
  <mergeCells count="25">
    <mergeCell ref="A32:C32"/>
    <mergeCell ref="A1:F1"/>
    <mergeCell ref="E2:F2"/>
    <mergeCell ref="A3:F3"/>
    <mergeCell ref="A4:F4"/>
    <mergeCell ref="A5:F5"/>
    <mergeCell ref="A21:C21"/>
    <mergeCell ref="A23:C23"/>
    <mergeCell ref="A9:C9"/>
    <mergeCell ref="A10:C10"/>
    <mergeCell ref="B11:C11"/>
    <mergeCell ref="B12:C12"/>
    <mergeCell ref="B13:C13"/>
    <mergeCell ref="A17:C17"/>
    <mergeCell ref="A19:C19"/>
    <mergeCell ref="A20:C20"/>
    <mergeCell ref="A7:B7"/>
    <mergeCell ref="B16:C16"/>
    <mergeCell ref="B14:C14"/>
    <mergeCell ref="A18:C18"/>
    <mergeCell ref="A24:C24"/>
    <mergeCell ref="B25:C25"/>
    <mergeCell ref="A26:C26"/>
    <mergeCell ref="A28:C28"/>
    <mergeCell ref="D28:F28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G29"/>
  <sheetViews>
    <sheetView workbookViewId="0">
      <selection activeCell="A25" sqref="A25:G29"/>
    </sheetView>
  </sheetViews>
  <sheetFormatPr defaultRowHeight="12.75" x14ac:dyDescent="0.2"/>
  <cols>
    <col min="1" max="1" width="16" customWidth="1"/>
    <col min="2" max="2" width="61.5703125" customWidth="1"/>
  </cols>
  <sheetData>
    <row r="1" spans="1:7" ht="19.5" x14ac:dyDescent="0.4">
      <c r="A1" s="321" t="s">
        <v>113</v>
      </c>
      <c r="B1" s="321"/>
      <c r="C1" s="138"/>
      <c r="D1" s="138"/>
      <c r="E1" s="138"/>
      <c r="F1" s="138"/>
      <c r="G1" s="138"/>
    </row>
    <row r="2" spans="1:7" ht="16.5" x14ac:dyDescent="0.35">
      <c r="A2" s="322" t="s">
        <v>98</v>
      </c>
      <c r="B2" s="322"/>
      <c r="C2" s="169"/>
      <c r="D2" s="169"/>
      <c r="E2" s="169"/>
      <c r="F2" s="169"/>
      <c r="G2" s="169"/>
    </row>
    <row r="4" spans="1:7" ht="20.100000000000001" customHeight="1" x14ac:dyDescent="0.2">
      <c r="A4" s="170" t="s">
        <v>122</v>
      </c>
      <c r="B4" s="170"/>
      <c r="C4" s="170"/>
      <c r="D4" s="170"/>
    </row>
    <row r="5" spans="1:7" ht="20.100000000000001" customHeight="1" x14ac:dyDescent="0.2"/>
    <row r="6" spans="1:7" ht="20.100000000000001" customHeight="1" x14ac:dyDescent="0.2">
      <c r="A6" s="353" t="s">
        <v>118</v>
      </c>
      <c r="B6" s="354"/>
    </row>
    <row r="7" spans="1:7" ht="20.100000000000001" customHeight="1" x14ac:dyDescent="0.2">
      <c r="A7" s="178"/>
      <c r="B7" s="178"/>
    </row>
    <row r="8" spans="1:7" ht="20.100000000000001" customHeight="1" x14ac:dyDescent="0.2">
      <c r="A8" s="355" t="s">
        <v>125</v>
      </c>
      <c r="B8" s="355"/>
    </row>
    <row r="9" spans="1:7" ht="20.100000000000001" customHeight="1" x14ac:dyDescent="0.2">
      <c r="A9" s="179"/>
      <c r="B9" s="180"/>
    </row>
    <row r="10" spans="1:7" ht="20.100000000000001" customHeight="1" x14ac:dyDescent="0.25">
      <c r="A10" s="181"/>
      <c r="B10" s="182">
        <v>2025</v>
      </c>
    </row>
    <row r="11" spans="1:7" ht="20.100000000000001" customHeight="1" x14ac:dyDescent="0.2">
      <c r="A11" s="183" t="s">
        <v>126</v>
      </c>
      <c r="B11" s="184" t="s">
        <v>127</v>
      </c>
    </row>
    <row r="12" spans="1:7" ht="20.100000000000001" customHeight="1" x14ac:dyDescent="0.2">
      <c r="A12" s="188">
        <v>350</v>
      </c>
      <c r="B12" s="185" t="s">
        <v>133</v>
      </c>
    </row>
    <row r="13" spans="1:7" ht="20.100000000000001" customHeight="1" x14ac:dyDescent="0.2">
      <c r="A13" s="188">
        <v>0</v>
      </c>
      <c r="B13" s="203"/>
    </row>
    <row r="14" spans="1:7" ht="20.100000000000001" customHeight="1" x14ac:dyDescent="0.2">
      <c r="A14" s="188">
        <v>0</v>
      </c>
      <c r="B14" s="203"/>
    </row>
    <row r="15" spans="1:7" ht="20.100000000000001" customHeight="1" x14ac:dyDescent="0.2">
      <c r="A15" s="190">
        <v>0</v>
      </c>
      <c r="B15" s="203"/>
    </row>
    <row r="16" spans="1:7" ht="20.100000000000001" customHeight="1" x14ac:dyDescent="0.2">
      <c r="A16" s="190">
        <v>0</v>
      </c>
      <c r="B16" s="203"/>
    </row>
    <row r="17" spans="1:7" ht="20.100000000000001" customHeight="1" x14ac:dyDescent="0.2">
      <c r="A17" s="188">
        <v>0</v>
      </c>
      <c r="B17" s="203"/>
    </row>
    <row r="18" spans="1:7" ht="20.100000000000001" customHeight="1" x14ac:dyDescent="0.2">
      <c r="A18" s="190">
        <v>0</v>
      </c>
      <c r="B18" s="204"/>
    </row>
    <row r="19" spans="1:7" ht="20.100000000000001" customHeight="1" x14ac:dyDescent="0.2">
      <c r="A19" s="190">
        <v>0</v>
      </c>
      <c r="B19" s="203"/>
    </row>
    <row r="20" spans="1:7" ht="20.100000000000001" customHeight="1" x14ac:dyDescent="0.2">
      <c r="A20" s="188">
        <f>SUM(B20:B20)</f>
        <v>0</v>
      </c>
      <c r="B20" s="189" t="s">
        <v>13</v>
      </c>
    </row>
    <row r="21" spans="1:7" ht="20.100000000000001" customHeight="1" x14ac:dyDescent="0.2">
      <c r="A21" s="190">
        <f>SUM(B21:B21)</f>
        <v>0</v>
      </c>
      <c r="B21" s="191"/>
    </row>
    <row r="22" spans="1:7" ht="20.100000000000001" customHeight="1" x14ac:dyDescent="0.2">
      <c r="A22" s="190">
        <f>SUM(B22:B22)</f>
        <v>0</v>
      </c>
      <c r="B22" s="191"/>
    </row>
    <row r="23" spans="1:7" ht="20.100000000000001" customHeight="1" x14ac:dyDescent="0.2">
      <c r="A23" s="192">
        <f>SUM(A11:A22)</f>
        <v>350</v>
      </c>
      <c r="B23" s="193">
        <f>SUM(B20:B22)</f>
        <v>0</v>
      </c>
    </row>
    <row r="24" spans="1:7" x14ac:dyDescent="0.2">
      <c r="A24" s="194"/>
      <c r="B24" s="195"/>
    </row>
    <row r="25" spans="1:7" x14ac:dyDescent="0.2">
      <c r="A25" s="42" t="s">
        <v>107</v>
      </c>
      <c r="B25" s="90">
        <v>45575</v>
      </c>
      <c r="C25" s="234"/>
      <c r="D25" s="90"/>
      <c r="E25" s="334"/>
      <c r="F25" s="333"/>
      <c r="G25" s="333"/>
    </row>
    <row r="26" spans="1:7" ht="15.75" x14ac:dyDescent="0.25">
      <c r="A26" s="43"/>
      <c r="B26" s="43"/>
      <c r="C26" s="43"/>
      <c r="D26" s="43"/>
      <c r="E26" s="332"/>
      <c r="F26" s="333"/>
      <c r="G26" s="333"/>
    </row>
    <row r="27" spans="1:7" x14ac:dyDescent="0.2">
      <c r="A27" s="334" t="s">
        <v>165</v>
      </c>
      <c r="B27" s="335"/>
      <c r="C27" s="335"/>
      <c r="D27" s="335"/>
      <c r="E27" s="335"/>
      <c r="F27" s="335"/>
      <c r="G27" s="335"/>
    </row>
    <row r="28" spans="1:7" x14ac:dyDescent="0.2">
      <c r="E28" s="336"/>
      <c r="F28" s="337"/>
      <c r="G28" s="337"/>
    </row>
    <row r="29" spans="1:7" x14ac:dyDescent="0.2">
      <c r="A29" s="334" t="s">
        <v>167</v>
      </c>
      <c r="B29" s="335"/>
      <c r="C29" s="335"/>
      <c r="D29" s="335"/>
      <c r="E29" s="337"/>
      <c r="F29" s="337"/>
      <c r="G29" s="337"/>
    </row>
  </sheetData>
  <mergeCells count="9">
    <mergeCell ref="E28:G29"/>
    <mergeCell ref="A29:D29"/>
    <mergeCell ref="A6:B6"/>
    <mergeCell ref="A8:B8"/>
    <mergeCell ref="A1:B1"/>
    <mergeCell ref="A2:B2"/>
    <mergeCell ref="E25:G25"/>
    <mergeCell ref="E26:G26"/>
    <mergeCell ref="A27:G27"/>
  </mergeCells>
  <pageMargins left="0.7" right="0.7" top="0.78740157499999996" bottom="0.78740157499999996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G29"/>
  <sheetViews>
    <sheetView workbookViewId="0">
      <selection activeCell="A25" sqref="A25:G29"/>
    </sheetView>
  </sheetViews>
  <sheetFormatPr defaultRowHeight="12.75" x14ac:dyDescent="0.2"/>
  <cols>
    <col min="1" max="1" width="16" customWidth="1"/>
    <col min="2" max="2" width="61.5703125" customWidth="1"/>
  </cols>
  <sheetData>
    <row r="1" spans="1:7" ht="19.5" x14ac:dyDescent="0.4">
      <c r="A1" s="321" t="s">
        <v>113</v>
      </c>
      <c r="B1" s="321"/>
      <c r="C1" s="138"/>
      <c r="D1" s="138"/>
      <c r="E1" s="138"/>
      <c r="F1" s="138"/>
      <c r="G1" s="138"/>
    </row>
    <row r="2" spans="1:7" ht="16.5" x14ac:dyDescent="0.35">
      <c r="A2" s="322" t="s">
        <v>98</v>
      </c>
      <c r="B2" s="322"/>
      <c r="C2" s="169"/>
      <c r="D2" s="169"/>
      <c r="E2" s="169"/>
      <c r="F2" s="169"/>
      <c r="G2" s="169"/>
    </row>
    <row r="4" spans="1:7" x14ac:dyDescent="0.2">
      <c r="A4" s="170" t="s">
        <v>97</v>
      </c>
      <c r="B4" s="170"/>
      <c r="C4" s="170"/>
      <c r="D4" s="170"/>
    </row>
    <row r="6" spans="1:7" ht="20.100000000000001" customHeight="1" x14ac:dyDescent="0.2">
      <c r="A6" s="353" t="s">
        <v>118</v>
      </c>
      <c r="B6" s="354"/>
    </row>
    <row r="7" spans="1:7" ht="20.100000000000001" customHeight="1" x14ac:dyDescent="0.2">
      <c r="A7" s="178"/>
      <c r="B7" s="178"/>
    </row>
    <row r="8" spans="1:7" ht="20.100000000000001" customHeight="1" x14ac:dyDescent="0.2">
      <c r="A8" s="355" t="s">
        <v>125</v>
      </c>
      <c r="B8" s="355"/>
    </row>
    <row r="9" spans="1:7" ht="20.100000000000001" customHeight="1" x14ac:dyDescent="0.2">
      <c r="A9" s="179"/>
      <c r="B9" s="180"/>
    </row>
    <row r="10" spans="1:7" ht="20.100000000000001" customHeight="1" x14ac:dyDescent="0.25">
      <c r="A10" s="181"/>
      <c r="B10" s="182">
        <v>2025</v>
      </c>
    </row>
    <row r="11" spans="1:7" ht="20.100000000000001" customHeight="1" x14ac:dyDescent="0.2">
      <c r="A11" s="183" t="s">
        <v>126</v>
      </c>
      <c r="B11" s="184" t="s">
        <v>127</v>
      </c>
    </row>
    <row r="12" spans="1:7" ht="20.100000000000001" customHeight="1" x14ac:dyDescent="0.2">
      <c r="A12" s="188">
        <v>15000</v>
      </c>
      <c r="B12" s="185" t="s">
        <v>134</v>
      </c>
    </row>
    <row r="13" spans="1:7" ht="20.100000000000001" customHeight="1" x14ac:dyDescent="0.2">
      <c r="A13" s="188">
        <v>2720</v>
      </c>
      <c r="B13" s="185" t="s">
        <v>135</v>
      </c>
      <c r="C13" s="228" t="s">
        <v>152</v>
      </c>
    </row>
    <row r="14" spans="1:7" ht="20.100000000000001" customHeight="1" x14ac:dyDescent="0.2">
      <c r="A14" s="188">
        <v>5000</v>
      </c>
      <c r="B14" s="185" t="s">
        <v>136</v>
      </c>
    </row>
    <row r="15" spans="1:7" ht="20.100000000000001" customHeight="1" x14ac:dyDescent="0.2">
      <c r="A15" s="188">
        <v>500</v>
      </c>
      <c r="B15" s="185" t="s">
        <v>137</v>
      </c>
    </row>
    <row r="16" spans="1:7" ht="20.100000000000001" customHeight="1" x14ac:dyDescent="0.2">
      <c r="A16" s="188">
        <v>0</v>
      </c>
      <c r="B16" s="203"/>
    </row>
    <row r="17" spans="1:7" ht="20.100000000000001" customHeight="1" x14ac:dyDescent="0.2">
      <c r="A17" s="188">
        <v>0</v>
      </c>
      <c r="B17" s="203"/>
    </row>
    <row r="18" spans="1:7" ht="20.100000000000001" customHeight="1" x14ac:dyDescent="0.2">
      <c r="A18" s="190">
        <v>0</v>
      </c>
      <c r="B18" s="204"/>
    </row>
    <row r="19" spans="1:7" ht="20.100000000000001" customHeight="1" x14ac:dyDescent="0.2">
      <c r="A19" s="190">
        <v>0</v>
      </c>
      <c r="B19" s="203"/>
    </row>
    <row r="20" spans="1:7" ht="20.100000000000001" customHeight="1" x14ac:dyDescent="0.2">
      <c r="A20" s="188">
        <f>SUM(B20:B20)</f>
        <v>0</v>
      </c>
      <c r="B20" s="189" t="s">
        <v>13</v>
      </c>
    </row>
    <row r="21" spans="1:7" ht="20.100000000000001" customHeight="1" x14ac:dyDescent="0.2">
      <c r="A21" s="190">
        <f>SUM(B21:B21)</f>
        <v>0</v>
      </c>
      <c r="B21" s="191"/>
    </row>
    <row r="22" spans="1:7" ht="20.100000000000001" customHeight="1" x14ac:dyDescent="0.2">
      <c r="A22" s="190">
        <f>SUM(B22:B22)</f>
        <v>0</v>
      </c>
      <c r="B22" s="191"/>
    </row>
    <row r="23" spans="1:7" ht="20.100000000000001" customHeight="1" x14ac:dyDescent="0.2">
      <c r="A23" s="192">
        <f>SUM(A11:A22)</f>
        <v>23220</v>
      </c>
      <c r="B23" s="193">
        <f>SUM(B20:B22)</f>
        <v>0</v>
      </c>
    </row>
    <row r="24" spans="1:7" ht="20.100000000000001" customHeight="1" x14ac:dyDescent="0.2">
      <c r="A24" s="194"/>
      <c r="B24" s="195"/>
    </row>
    <row r="25" spans="1:7" ht="20.100000000000001" customHeight="1" x14ac:dyDescent="0.2">
      <c r="A25" s="42" t="s">
        <v>107</v>
      </c>
      <c r="B25" s="90">
        <v>45575</v>
      </c>
      <c r="C25" s="234"/>
      <c r="D25" s="90"/>
      <c r="E25" s="334"/>
      <c r="F25" s="333"/>
      <c r="G25" s="333"/>
    </row>
    <row r="26" spans="1:7" ht="20.100000000000001" customHeight="1" x14ac:dyDescent="0.25">
      <c r="A26" s="43"/>
      <c r="B26" s="43"/>
      <c r="C26" s="43"/>
      <c r="D26" s="43"/>
      <c r="E26" s="332"/>
      <c r="F26" s="333"/>
      <c r="G26" s="333"/>
    </row>
    <row r="27" spans="1:7" ht="20.100000000000001" customHeight="1" x14ac:dyDescent="0.2">
      <c r="A27" s="334" t="s">
        <v>165</v>
      </c>
      <c r="B27" s="335"/>
      <c r="C27" s="335"/>
      <c r="D27" s="335"/>
      <c r="E27" s="335"/>
      <c r="F27" s="335"/>
      <c r="G27" s="335"/>
    </row>
    <row r="28" spans="1:7" ht="20.100000000000001" customHeight="1" x14ac:dyDescent="0.2">
      <c r="E28" s="336"/>
      <c r="F28" s="337"/>
      <c r="G28" s="337"/>
    </row>
    <row r="29" spans="1:7" x14ac:dyDescent="0.2">
      <c r="A29" s="334" t="s">
        <v>167</v>
      </c>
      <c r="B29" s="335"/>
      <c r="C29" s="335"/>
      <c r="D29" s="335"/>
      <c r="E29" s="337"/>
      <c r="F29" s="337"/>
      <c r="G29" s="337"/>
    </row>
  </sheetData>
  <mergeCells count="9">
    <mergeCell ref="E28:G29"/>
    <mergeCell ref="A29:D29"/>
    <mergeCell ref="A6:B6"/>
    <mergeCell ref="A8:B8"/>
    <mergeCell ref="A1:B1"/>
    <mergeCell ref="A2:B2"/>
    <mergeCell ref="E25:G25"/>
    <mergeCell ref="E26:G26"/>
    <mergeCell ref="A27:G27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G29"/>
  <sheetViews>
    <sheetView workbookViewId="0">
      <selection activeCell="A25" sqref="A25:G29"/>
    </sheetView>
  </sheetViews>
  <sheetFormatPr defaultRowHeight="12.75" x14ac:dyDescent="0.2"/>
  <cols>
    <col min="1" max="1" width="16" customWidth="1"/>
    <col min="2" max="2" width="61.5703125" customWidth="1"/>
  </cols>
  <sheetData>
    <row r="1" spans="1:7" ht="19.5" x14ac:dyDescent="0.4">
      <c r="A1" s="321" t="s">
        <v>113</v>
      </c>
      <c r="B1" s="321"/>
      <c r="C1" s="138"/>
      <c r="D1" s="138"/>
      <c r="E1" s="138"/>
      <c r="F1" s="138"/>
      <c r="G1" s="138"/>
    </row>
    <row r="2" spans="1:7" ht="16.5" x14ac:dyDescent="0.35">
      <c r="A2" s="322" t="s">
        <v>98</v>
      </c>
      <c r="B2" s="322"/>
      <c r="C2" s="169"/>
      <c r="D2" s="169"/>
      <c r="E2" s="169"/>
      <c r="F2" s="169"/>
      <c r="G2" s="169"/>
    </row>
    <row r="4" spans="1:7" x14ac:dyDescent="0.2">
      <c r="A4" s="170" t="s">
        <v>99</v>
      </c>
      <c r="B4" s="170"/>
      <c r="C4" s="170"/>
      <c r="D4" s="170"/>
    </row>
    <row r="6" spans="1:7" ht="20.100000000000001" customHeight="1" x14ac:dyDescent="0.2">
      <c r="A6" s="353" t="s">
        <v>118</v>
      </c>
      <c r="B6" s="354"/>
    </row>
    <row r="7" spans="1:7" ht="20.100000000000001" customHeight="1" x14ac:dyDescent="0.2">
      <c r="A7" s="178"/>
      <c r="B7" s="178"/>
    </row>
    <row r="8" spans="1:7" ht="20.100000000000001" customHeight="1" x14ac:dyDescent="0.2">
      <c r="A8" s="355" t="s">
        <v>125</v>
      </c>
      <c r="B8" s="355"/>
    </row>
    <row r="9" spans="1:7" ht="20.100000000000001" customHeight="1" x14ac:dyDescent="0.2">
      <c r="A9" s="179"/>
      <c r="B9" s="180"/>
    </row>
    <row r="10" spans="1:7" ht="20.100000000000001" customHeight="1" x14ac:dyDescent="0.25">
      <c r="A10" s="181"/>
      <c r="B10" s="182">
        <v>2025</v>
      </c>
    </row>
    <row r="11" spans="1:7" ht="20.100000000000001" customHeight="1" x14ac:dyDescent="0.2">
      <c r="A11" s="183" t="s">
        <v>126</v>
      </c>
      <c r="B11" s="184" t="s">
        <v>127</v>
      </c>
    </row>
    <row r="12" spans="1:7" ht="20.100000000000001" customHeight="1" x14ac:dyDescent="0.2">
      <c r="A12" s="188">
        <v>3500</v>
      </c>
      <c r="B12" s="185" t="s">
        <v>138</v>
      </c>
    </row>
    <row r="13" spans="1:7" ht="20.100000000000001" customHeight="1" x14ac:dyDescent="0.2">
      <c r="A13" s="188">
        <v>300</v>
      </c>
      <c r="B13" s="203" t="s">
        <v>139</v>
      </c>
    </row>
    <row r="14" spans="1:7" ht="20.100000000000001" customHeight="1" x14ac:dyDescent="0.2">
      <c r="A14" s="188">
        <v>0</v>
      </c>
      <c r="B14" s="203"/>
    </row>
    <row r="15" spans="1:7" ht="20.100000000000001" customHeight="1" x14ac:dyDescent="0.2">
      <c r="A15" s="188">
        <v>0</v>
      </c>
      <c r="B15" s="203"/>
    </row>
    <row r="16" spans="1:7" ht="20.100000000000001" customHeight="1" x14ac:dyDescent="0.2">
      <c r="A16" s="188">
        <v>0</v>
      </c>
      <c r="B16" s="203"/>
    </row>
    <row r="17" spans="1:7" ht="20.100000000000001" customHeight="1" x14ac:dyDescent="0.2">
      <c r="A17" s="188">
        <v>0</v>
      </c>
      <c r="B17" s="203"/>
    </row>
    <row r="18" spans="1:7" ht="20.100000000000001" customHeight="1" x14ac:dyDescent="0.2">
      <c r="A18" s="190">
        <v>0</v>
      </c>
      <c r="B18" s="204"/>
    </row>
    <row r="19" spans="1:7" ht="20.100000000000001" customHeight="1" x14ac:dyDescent="0.2">
      <c r="A19" s="190">
        <v>0</v>
      </c>
      <c r="B19" s="203"/>
    </row>
    <row r="20" spans="1:7" ht="20.100000000000001" customHeight="1" x14ac:dyDescent="0.2">
      <c r="A20" s="188">
        <f>SUM(B20:B20)</f>
        <v>0</v>
      </c>
      <c r="B20" s="189" t="s">
        <v>13</v>
      </c>
    </row>
    <row r="21" spans="1:7" ht="20.100000000000001" customHeight="1" x14ac:dyDescent="0.2">
      <c r="A21" s="190">
        <f>SUM(B21:B21)</f>
        <v>0</v>
      </c>
      <c r="B21" s="191"/>
    </row>
    <row r="22" spans="1:7" ht="20.100000000000001" customHeight="1" x14ac:dyDescent="0.2">
      <c r="A22" s="190">
        <f>SUM(B22:B22)</f>
        <v>0</v>
      </c>
      <c r="B22" s="191"/>
    </row>
    <row r="23" spans="1:7" ht="20.100000000000001" customHeight="1" x14ac:dyDescent="0.2">
      <c r="A23" s="192">
        <f>SUM(A11:A22)</f>
        <v>3800</v>
      </c>
      <c r="B23" s="193">
        <f>SUM(B20:B22)</f>
        <v>0</v>
      </c>
    </row>
    <row r="24" spans="1:7" ht="20.100000000000001" customHeight="1" x14ac:dyDescent="0.2">
      <c r="A24" s="194"/>
      <c r="B24" s="195"/>
    </row>
    <row r="25" spans="1:7" ht="20.100000000000001" customHeight="1" x14ac:dyDescent="0.2">
      <c r="A25" s="42" t="s">
        <v>107</v>
      </c>
      <c r="B25" s="90">
        <v>45575</v>
      </c>
      <c r="C25" s="234"/>
      <c r="D25" s="90"/>
      <c r="E25" s="334"/>
      <c r="F25" s="333"/>
      <c r="G25" s="333"/>
    </row>
    <row r="26" spans="1:7" ht="20.100000000000001" customHeight="1" x14ac:dyDescent="0.25">
      <c r="A26" s="43"/>
      <c r="B26" s="43"/>
      <c r="C26" s="43"/>
      <c r="D26" s="43"/>
      <c r="E26" s="332"/>
      <c r="F26" s="333"/>
      <c r="G26" s="333"/>
    </row>
    <row r="27" spans="1:7" ht="20.100000000000001" customHeight="1" x14ac:dyDescent="0.2">
      <c r="A27" s="334" t="s">
        <v>165</v>
      </c>
      <c r="B27" s="335"/>
      <c r="C27" s="335"/>
      <c r="D27" s="335"/>
      <c r="E27" s="335"/>
      <c r="F27" s="335"/>
      <c r="G27" s="335"/>
    </row>
    <row r="28" spans="1:7" ht="20.100000000000001" customHeight="1" x14ac:dyDescent="0.2">
      <c r="E28" s="336"/>
      <c r="F28" s="337"/>
      <c r="G28" s="337"/>
    </row>
    <row r="29" spans="1:7" ht="20.100000000000001" customHeight="1" x14ac:dyDescent="0.2">
      <c r="A29" s="334" t="s">
        <v>167</v>
      </c>
      <c r="B29" s="335"/>
      <c r="C29" s="335"/>
      <c r="D29" s="335"/>
      <c r="E29" s="337"/>
      <c r="F29" s="337"/>
      <c r="G29" s="337"/>
    </row>
  </sheetData>
  <mergeCells count="9">
    <mergeCell ref="E28:G29"/>
    <mergeCell ref="A29:D29"/>
    <mergeCell ref="A6:B6"/>
    <mergeCell ref="A8:B8"/>
    <mergeCell ref="A1:B1"/>
    <mergeCell ref="A2:B2"/>
    <mergeCell ref="E25:G25"/>
    <mergeCell ref="E26:G26"/>
    <mergeCell ref="A27:G27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G29"/>
  <sheetViews>
    <sheetView workbookViewId="0">
      <selection activeCell="A25" sqref="A25:G29"/>
    </sheetView>
  </sheetViews>
  <sheetFormatPr defaultRowHeight="12.75" x14ac:dyDescent="0.2"/>
  <cols>
    <col min="1" max="1" width="16" customWidth="1"/>
    <col min="2" max="2" width="61.5703125" customWidth="1"/>
  </cols>
  <sheetData>
    <row r="1" spans="1:7" ht="19.5" x14ac:dyDescent="0.4">
      <c r="A1" s="321" t="s">
        <v>113</v>
      </c>
      <c r="B1" s="321"/>
      <c r="C1" s="138"/>
      <c r="D1" s="138"/>
      <c r="E1" s="138"/>
      <c r="F1" s="138"/>
      <c r="G1" s="138"/>
    </row>
    <row r="2" spans="1:7" ht="16.5" x14ac:dyDescent="0.35">
      <c r="A2" s="322" t="s">
        <v>98</v>
      </c>
      <c r="B2" s="322"/>
      <c r="C2" s="169"/>
      <c r="D2" s="169"/>
      <c r="E2" s="169"/>
      <c r="F2" s="169"/>
      <c r="G2" s="169"/>
    </row>
    <row r="4" spans="1:7" x14ac:dyDescent="0.2">
      <c r="A4" s="170" t="s">
        <v>123</v>
      </c>
      <c r="B4" s="170"/>
      <c r="C4" s="170"/>
      <c r="D4" s="170"/>
    </row>
    <row r="6" spans="1:7" ht="20.100000000000001" customHeight="1" x14ac:dyDescent="0.2">
      <c r="A6" s="353" t="s">
        <v>118</v>
      </c>
      <c r="B6" s="354"/>
    </row>
    <row r="7" spans="1:7" ht="20.100000000000001" customHeight="1" x14ac:dyDescent="0.2">
      <c r="A7" s="178"/>
      <c r="B7" s="178"/>
    </row>
    <row r="8" spans="1:7" ht="20.100000000000001" customHeight="1" x14ac:dyDescent="0.2">
      <c r="A8" s="355" t="s">
        <v>125</v>
      </c>
      <c r="B8" s="355"/>
    </row>
    <row r="9" spans="1:7" ht="20.100000000000001" customHeight="1" x14ac:dyDescent="0.2">
      <c r="A9" s="179"/>
      <c r="B9" s="180"/>
    </row>
    <row r="10" spans="1:7" ht="20.100000000000001" customHeight="1" x14ac:dyDescent="0.25">
      <c r="A10" s="181"/>
      <c r="B10" s="182">
        <v>2025</v>
      </c>
    </row>
    <row r="11" spans="1:7" ht="20.100000000000001" customHeight="1" x14ac:dyDescent="0.2">
      <c r="A11" s="183" t="s">
        <v>126</v>
      </c>
      <c r="B11" s="184" t="s">
        <v>127</v>
      </c>
    </row>
    <row r="12" spans="1:7" ht="20.100000000000001" customHeight="1" x14ac:dyDescent="0.2">
      <c r="A12" s="188">
        <v>5000</v>
      </c>
      <c r="B12" s="185" t="s">
        <v>140</v>
      </c>
    </row>
    <row r="13" spans="1:7" ht="20.100000000000001" customHeight="1" x14ac:dyDescent="0.2">
      <c r="A13" s="188">
        <v>150</v>
      </c>
      <c r="B13" s="186" t="s">
        <v>148</v>
      </c>
    </row>
    <row r="14" spans="1:7" ht="20.100000000000001" customHeight="1" x14ac:dyDescent="0.2">
      <c r="A14" s="188">
        <v>0</v>
      </c>
      <c r="B14" s="186"/>
    </row>
    <row r="15" spans="1:7" ht="20.100000000000001" customHeight="1" x14ac:dyDescent="0.2">
      <c r="A15" s="188">
        <v>0</v>
      </c>
      <c r="B15" s="186"/>
    </row>
    <row r="16" spans="1:7" ht="20.100000000000001" customHeight="1" x14ac:dyDescent="0.2">
      <c r="A16" s="188">
        <v>0</v>
      </c>
      <c r="B16" s="186"/>
    </row>
    <row r="17" spans="1:7" ht="20.100000000000001" customHeight="1" x14ac:dyDescent="0.2">
      <c r="A17" s="188">
        <v>0</v>
      </c>
      <c r="B17" s="186"/>
    </row>
    <row r="18" spans="1:7" ht="20.100000000000001" customHeight="1" x14ac:dyDescent="0.2">
      <c r="A18" s="190">
        <v>0</v>
      </c>
      <c r="B18" s="187"/>
    </row>
    <row r="19" spans="1:7" ht="20.100000000000001" customHeight="1" x14ac:dyDescent="0.2">
      <c r="A19" s="190">
        <v>0</v>
      </c>
      <c r="B19" s="186"/>
    </row>
    <row r="20" spans="1:7" ht="20.100000000000001" customHeight="1" x14ac:dyDescent="0.2">
      <c r="A20" s="188">
        <f>SUM(B20:B20)</f>
        <v>0</v>
      </c>
      <c r="B20" s="189" t="s">
        <v>13</v>
      </c>
    </row>
    <row r="21" spans="1:7" ht="20.100000000000001" customHeight="1" x14ac:dyDescent="0.2">
      <c r="A21" s="190">
        <f>SUM(B21:B21)</f>
        <v>0</v>
      </c>
      <c r="B21" s="191"/>
    </row>
    <row r="22" spans="1:7" ht="20.100000000000001" customHeight="1" x14ac:dyDescent="0.2">
      <c r="A22" s="190">
        <f>SUM(B22:B22)</f>
        <v>0</v>
      </c>
      <c r="B22" s="191"/>
    </row>
    <row r="23" spans="1:7" ht="20.100000000000001" customHeight="1" x14ac:dyDescent="0.2">
      <c r="A23" s="192">
        <f>SUM(A11:A22)</f>
        <v>5150</v>
      </c>
      <c r="B23" s="193">
        <f>SUM(B20:B22)</f>
        <v>0</v>
      </c>
    </row>
    <row r="24" spans="1:7" ht="20.100000000000001" customHeight="1" x14ac:dyDescent="0.2">
      <c r="A24" s="194"/>
      <c r="B24" s="195"/>
    </row>
    <row r="25" spans="1:7" ht="20.100000000000001" customHeight="1" x14ac:dyDescent="0.2">
      <c r="A25" s="42" t="s">
        <v>107</v>
      </c>
      <c r="B25" s="90">
        <v>45575</v>
      </c>
      <c r="C25" s="234"/>
      <c r="D25" s="90"/>
      <c r="E25" s="334"/>
      <c r="F25" s="333"/>
      <c r="G25" s="333"/>
    </row>
    <row r="26" spans="1:7" ht="20.100000000000001" customHeight="1" x14ac:dyDescent="0.25">
      <c r="A26" s="43"/>
      <c r="B26" s="43"/>
      <c r="C26" s="43"/>
      <c r="D26" s="43"/>
      <c r="E26" s="332"/>
      <c r="F26" s="333"/>
      <c r="G26" s="333"/>
    </row>
    <row r="27" spans="1:7" ht="20.100000000000001" customHeight="1" x14ac:dyDescent="0.2">
      <c r="A27" s="334" t="s">
        <v>165</v>
      </c>
      <c r="B27" s="335"/>
      <c r="C27" s="335"/>
      <c r="D27" s="335"/>
      <c r="E27" s="335"/>
      <c r="F27" s="335"/>
      <c r="G27" s="335"/>
    </row>
    <row r="28" spans="1:7" ht="20.100000000000001" customHeight="1" x14ac:dyDescent="0.2">
      <c r="E28" s="336"/>
      <c r="F28" s="337"/>
      <c r="G28" s="337"/>
    </row>
    <row r="29" spans="1:7" x14ac:dyDescent="0.2">
      <c r="A29" s="334" t="s">
        <v>167</v>
      </c>
      <c r="B29" s="335"/>
      <c r="C29" s="335"/>
      <c r="D29" s="335"/>
      <c r="E29" s="337"/>
      <c r="F29" s="337"/>
      <c r="G29" s="337"/>
    </row>
  </sheetData>
  <mergeCells count="9">
    <mergeCell ref="E28:G29"/>
    <mergeCell ref="A29:D29"/>
    <mergeCell ref="A6:B6"/>
    <mergeCell ref="A8:B8"/>
    <mergeCell ref="A1:B1"/>
    <mergeCell ref="A2:B2"/>
    <mergeCell ref="E25:G25"/>
    <mergeCell ref="E26:G26"/>
    <mergeCell ref="A27:G27"/>
  </mergeCells>
  <pageMargins left="0.7" right="0.7" top="0.78740157499999996" bottom="0.78740157499999996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G22"/>
  <sheetViews>
    <sheetView workbookViewId="0">
      <selection activeCell="B15" sqref="B15:B16"/>
    </sheetView>
  </sheetViews>
  <sheetFormatPr defaultRowHeight="12.75" x14ac:dyDescent="0.2"/>
  <cols>
    <col min="1" max="3" width="14.28515625" customWidth="1"/>
    <col min="4" max="4" width="53" customWidth="1"/>
  </cols>
  <sheetData>
    <row r="1" spans="1:7" ht="19.5" x14ac:dyDescent="0.4">
      <c r="A1" s="321" t="s">
        <v>113</v>
      </c>
      <c r="B1" s="321"/>
      <c r="C1" s="321"/>
      <c r="D1" s="321"/>
      <c r="E1" s="138"/>
      <c r="F1" s="138"/>
      <c r="G1" s="138"/>
    </row>
    <row r="2" spans="1:7" ht="16.5" x14ac:dyDescent="0.35">
      <c r="A2" s="322" t="s">
        <v>98</v>
      </c>
      <c r="B2" s="322"/>
      <c r="C2" s="322"/>
      <c r="D2" s="322"/>
      <c r="E2" s="169"/>
      <c r="F2" s="169"/>
      <c r="G2" s="169"/>
    </row>
    <row r="4" spans="1:7" x14ac:dyDescent="0.2">
      <c r="A4" s="170" t="s">
        <v>96</v>
      </c>
      <c r="B4" s="170"/>
      <c r="C4" s="170"/>
      <c r="D4" s="170"/>
    </row>
    <row r="6" spans="1:7" ht="18" x14ac:dyDescent="0.2">
      <c r="A6" s="303" t="s">
        <v>118</v>
      </c>
      <c r="B6" s="304"/>
      <c r="C6" s="304"/>
      <c r="D6" s="305"/>
    </row>
    <row r="7" spans="1:7" x14ac:dyDescent="0.2">
      <c r="A7" s="196"/>
      <c r="B7" s="196"/>
    </row>
    <row r="8" spans="1:7" x14ac:dyDescent="0.2">
      <c r="A8" s="197" t="s">
        <v>128</v>
      </c>
      <c r="B8" s="198"/>
    </row>
    <row r="9" spans="1:7" x14ac:dyDescent="0.2">
      <c r="A9" s="356" t="s">
        <v>126</v>
      </c>
      <c r="B9" s="358" t="s">
        <v>65</v>
      </c>
      <c r="C9" s="359"/>
      <c r="D9" s="360" t="s">
        <v>129</v>
      </c>
    </row>
    <row r="10" spans="1:7" ht="25.5" x14ac:dyDescent="0.2">
      <c r="A10" s="357"/>
      <c r="B10" s="199" t="s">
        <v>130</v>
      </c>
      <c r="C10" s="199" t="s">
        <v>131</v>
      </c>
      <c r="D10" s="361"/>
    </row>
    <row r="11" spans="1:7" ht="20.100000000000001" customHeight="1" x14ac:dyDescent="0.2">
      <c r="A11" s="215">
        <f>B11+C11</f>
        <v>120</v>
      </c>
      <c r="B11" s="230">
        <v>120</v>
      </c>
      <c r="C11" s="217"/>
      <c r="D11" s="218" t="s">
        <v>141</v>
      </c>
    </row>
    <row r="12" spans="1:7" ht="20.100000000000001" customHeight="1" x14ac:dyDescent="0.2">
      <c r="A12" s="215">
        <f t="shared" ref="A12:A21" si="0">B12+C12</f>
        <v>150</v>
      </c>
      <c r="B12" s="230">
        <v>150</v>
      </c>
      <c r="C12" s="217"/>
      <c r="D12" s="218" t="s">
        <v>142</v>
      </c>
    </row>
    <row r="13" spans="1:7" ht="20.100000000000001" customHeight="1" x14ac:dyDescent="0.2">
      <c r="A13" s="215">
        <f t="shared" si="0"/>
        <v>170</v>
      </c>
      <c r="B13" s="230">
        <v>170</v>
      </c>
      <c r="C13" s="217"/>
      <c r="D13" s="218" t="s">
        <v>143</v>
      </c>
    </row>
    <row r="14" spans="1:7" ht="20.100000000000001" customHeight="1" x14ac:dyDescent="0.2">
      <c r="A14" s="215">
        <f t="shared" si="0"/>
        <v>50</v>
      </c>
      <c r="B14" s="230">
        <v>50</v>
      </c>
      <c r="C14" s="217"/>
      <c r="D14" s="224" t="s">
        <v>147</v>
      </c>
    </row>
    <row r="15" spans="1:7" ht="20.100000000000001" customHeight="1" x14ac:dyDescent="0.2">
      <c r="A15" s="215">
        <f t="shared" si="0"/>
        <v>120</v>
      </c>
      <c r="B15" s="219">
        <v>120</v>
      </c>
      <c r="C15" s="220"/>
      <c r="D15" s="221" t="s">
        <v>145</v>
      </c>
    </row>
    <row r="16" spans="1:7" ht="20.100000000000001" customHeight="1" x14ac:dyDescent="0.2">
      <c r="A16" s="215">
        <f t="shared" si="0"/>
        <v>276</v>
      </c>
      <c r="B16" s="226">
        <v>276</v>
      </c>
      <c r="C16" s="206"/>
      <c r="D16" s="218" t="s">
        <v>144</v>
      </c>
    </row>
    <row r="17" spans="1:4" ht="20.100000000000001" customHeight="1" x14ac:dyDescent="0.2">
      <c r="A17" s="215">
        <f t="shared" si="0"/>
        <v>0</v>
      </c>
      <c r="B17" s="225"/>
      <c r="C17" s="206"/>
      <c r="D17" s="218"/>
    </row>
    <row r="18" spans="1:4" ht="20.100000000000001" customHeight="1" x14ac:dyDescent="0.2">
      <c r="A18" s="215">
        <f t="shared" si="0"/>
        <v>0</v>
      </c>
      <c r="B18" s="206"/>
      <c r="C18" s="206"/>
      <c r="D18" s="221"/>
    </row>
    <row r="19" spans="1:4" ht="20.100000000000001" customHeight="1" x14ac:dyDescent="0.2">
      <c r="A19" s="215">
        <f t="shared" si="0"/>
        <v>0</v>
      </c>
      <c r="B19" s="206"/>
      <c r="C19" s="206"/>
      <c r="D19" s="205"/>
    </row>
    <row r="20" spans="1:4" ht="20.100000000000001" customHeight="1" x14ac:dyDescent="0.2">
      <c r="A20" s="215">
        <f t="shared" si="0"/>
        <v>0</v>
      </c>
      <c r="B20" s="207"/>
      <c r="C20" s="208"/>
      <c r="D20" s="209"/>
    </row>
    <row r="21" spans="1:4" ht="20.100000000000001" customHeight="1" x14ac:dyDescent="0.2">
      <c r="A21" s="215">
        <f t="shared" si="0"/>
        <v>0</v>
      </c>
      <c r="B21" s="207"/>
      <c r="C21" s="208"/>
      <c r="D21" s="209"/>
    </row>
    <row r="22" spans="1:4" ht="20.100000000000001" customHeight="1" x14ac:dyDescent="0.2">
      <c r="A22" s="202">
        <f>SUM(A11:A21)</f>
        <v>886</v>
      </c>
      <c r="B22" s="210">
        <f>SUM(B11:B21)</f>
        <v>886</v>
      </c>
      <c r="C22" s="211">
        <f>SUM(C11:C21)</f>
        <v>0</v>
      </c>
      <c r="D22" s="212"/>
    </row>
  </sheetData>
  <mergeCells count="6">
    <mergeCell ref="A6:D6"/>
    <mergeCell ref="A9:A10"/>
    <mergeCell ref="B9:C9"/>
    <mergeCell ref="D9:D10"/>
    <mergeCell ref="A1:D1"/>
    <mergeCell ref="A2:D2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G22"/>
  <sheetViews>
    <sheetView workbookViewId="0">
      <selection activeCell="F18" sqref="F18"/>
    </sheetView>
  </sheetViews>
  <sheetFormatPr defaultRowHeight="12.75" x14ac:dyDescent="0.2"/>
  <cols>
    <col min="1" max="3" width="14.28515625" customWidth="1"/>
    <col min="4" max="4" width="53" customWidth="1"/>
  </cols>
  <sheetData>
    <row r="1" spans="1:7" ht="19.5" x14ac:dyDescent="0.4">
      <c r="A1" s="321" t="s">
        <v>113</v>
      </c>
      <c r="B1" s="321"/>
      <c r="C1" s="321"/>
      <c r="D1" s="321"/>
      <c r="E1" s="138"/>
      <c r="F1" s="138"/>
      <c r="G1" s="138"/>
    </row>
    <row r="2" spans="1:7" ht="16.5" x14ac:dyDescent="0.35">
      <c r="A2" s="322" t="s">
        <v>98</v>
      </c>
      <c r="B2" s="322"/>
      <c r="C2" s="322"/>
      <c r="D2" s="322"/>
      <c r="E2" s="169"/>
      <c r="F2" s="169"/>
      <c r="G2" s="169"/>
    </row>
    <row r="4" spans="1:7" x14ac:dyDescent="0.2">
      <c r="A4" s="170" t="s">
        <v>97</v>
      </c>
      <c r="B4" s="170"/>
      <c r="C4" s="170"/>
      <c r="D4" s="170"/>
    </row>
    <row r="6" spans="1:7" ht="18" x14ac:dyDescent="0.2">
      <c r="A6" s="303" t="s">
        <v>118</v>
      </c>
      <c r="B6" s="304"/>
      <c r="C6" s="304"/>
      <c r="D6" s="305"/>
    </row>
    <row r="7" spans="1:7" x14ac:dyDescent="0.2">
      <c r="A7" s="196"/>
      <c r="B7" s="196"/>
    </row>
    <row r="8" spans="1:7" x14ac:dyDescent="0.2">
      <c r="A8" s="197" t="s">
        <v>128</v>
      </c>
      <c r="B8" s="198"/>
    </row>
    <row r="9" spans="1:7" x14ac:dyDescent="0.2">
      <c r="A9" s="356" t="s">
        <v>126</v>
      </c>
      <c r="B9" s="358" t="s">
        <v>65</v>
      </c>
      <c r="C9" s="359"/>
      <c r="D9" s="360" t="s">
        <v>129</v>
      </c>
    </row>
    <row r="10" spans="1:7" ht="25.5" x14ac:dyDescent="0.2">
      <c r="A10" s="357"/>
      <c r="B10" s="199" t="s">
        <v>130</v>
      </c>
      <c r="C10" s="199" t="s">
        <v>131</v>
      </c>
      <c r="D10" s="361"/>
    </row>
    <row r="11" spans="1:7" ht="20.100000000000001" customHeight="1" x14ac:dyDescent="0.2">
      <c r="A11" s="200">
        <f>B11+C11</f>
        <v>140</v>
      </c>
      <c r="B11" s="206">
        <v>140</v>
      </c>
      <c r="C11" s="206">
        <v>0</v>
      </c>
      <c r="D11" s="201" t="s">
        <v>153</v>
      </c>
    </row>
    <row r="12" spans="1:7" ht="20.100000000000001" customHeight="1" x14ac:dyDescent="0.2">
      <c r="A12" s="200">
        <f t="shared" ref="A12:A21" si="0">B12+C12</f>
        <v>180</v>
      </c>
      <c r="B12" s="206">
        <v>180</v>
      </c>
      <c r="C12" s="206"/>
      <c r="D12" t="s">
        <v>168</v>
      </c>
    </row>
    <row r="13" spans="1:7" ht="20.100000000000001" customHeight="1" x14ac:dyDescent="0.2">
      <c r="A13" s="200">
        <f t="shared" si="0"/>
        <v>180</v>
      </c>
      <c r="B13" s="206">
        <v>180</v>
      </c>
      <c r="C13" s="206"/>
      <c r="D13" s="201" t="s">
        <v>169</v>
      </c>
    </row>
    <row r="14" spans="1:7" ht="20.100000000000001" customHeight="1" x14ac:dyDescent="0.2">
      <c r="A14" s="200">
        <f t="shared" si="0"/>
        <v>1500</v>
      </c>
      <c r="B14" s="206">
        <v>1500</v>
      </c>
      <c r="C14" s="206"/>
      <c r="D14" s="224" t="s">
        <v>154</v>
      </c>
    </row>
    <row r="15" spans="1:7" ht="20.100000000000001" customHeight="1" x14ac:dyDescent="0.2">
      <c r="A15" s="200">
        <f t="shared" si="0"/>
        <v>0</v>
      </c>
      <c r="B15" s="206"/>
      <c r="C15" s="206"/>
      <c r="D15" s="201"/>
    </row>
    <row r="16" spans="1:7" ht="20.100000000000001" customHeight="1" x14ac:dyDescent="0.2">
      <c r="A16" s="200">
        <f t="shared" si="0"/>
        <v>0</v>
      </c>
      <c r="B16" s="206"/>
      <c r="C16" s="206"/>
      <c r="D16" s="201"/>
    </row>
    <row r="17" spans="1:4" ht="20.100000000000001" customHeight="1" x14ac:dyDescent="0.2">
      <c r="A17" s="200">
        <f t="shared" si="0"/>
        <v>0</v>
      </c>
      <c r="B17" s="206"/>
      <c r="C17" s="206"/>
      <c r="D17" s="201"/>
    </row>
    <row r="18" spans="1:4" ht="20.100000000000001" customHeight="1" x14ac:dyDescent="0.2">
      <c r="A18" s="200">
        <f t="shared" si="0"/>
        <v>0</v>
      </c>
      <c r="B18" s="206"/>
      <c r="C18" s="206"/>
      <c r="D18" s="201"/>
    </row>
    <row r="19" spans="1:4" ht="20.100000000000001" customHeight="1" x14ac:dyDescent="0.2">
      <c r="A19" s="200">
        <f t="shared" si="0"/>
        <v>0</v>
      </c>
      <c r="B19" s="206"/>
      <c r="C19" s="206"/>
      <c r="D19" s="201"/>
    </row>
    <row r="20" spans="1:4" ht="20.100000000000001" customHeight="1" x14ac:dyDescent="0.2">
      <c r="A20" s="200">
        <f t="shared" si="0"/>
        <v>0</v>
      </c>
      <c r="B20" s="207"/>
      <c r="C20" s="208"/>
      <c r="D20" s="213"/>
    </row>
    <row r="21" spans="1:4" ht="20.100000000000001" customHeight="1" x14ac:dyDescent="0.2">
      <c r="A21" s="200">
        <f t="shared" si="0"/>
        <v>0</v>
      </c>
      <c r="B21" s="207"/>
      <c r="C21" s="208"/>
      <c r="D21" s="213"/>
    </row>
    <row r="22" spans="1:4" ht="20.100000000000001" customHeight="1" x14ac:dyDescent="0.2">
      <c r="A22" s="202">
        <f>SUM(A11:A21)</f>
        <v>2000</v>
      </c>
      <c r="B22" s="210">
        <f>SUM(B11:B21)</f>
        <v>2000</v>
      </c>
      <c r="C22" s="211">
        <f>SUM(C11:C21)</f>
        <v>0</v>
      </c>
      <c r="D22" s="214"/>
    </row>
  </sheetData>
  <mergeCells count="6">
    <mergeCell ref="A6:D6"/>
    <mergeCell ref="A9:A10"/>
    <mergeCell ref="B9:C9"/>
    <mergeCell ref="D9:D10"/>
    <mergeCell ref="A1:D1"/>
    <mergeCell ref="A2:D2"/>
  </mergeCells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G22"/>
  <sheetViews>
    <sheetView workbookViewId="0">
      <selection activeCell="D16" sqref="D16"/>
    </sheetView>
  </sheetViews>
  <sheetFormatPr defaultRowHeight="12.75" x14ac:dyDescent="0.2"/>
  <cols>
    <col min="1" max="3" width="14.28515625" customWidth="1"/>
    <col min="4" max="4" width="53" customWidth="1"/>
  </cols>
  <sheetData>
    <row r="1" spans="1:7" ht="19.5" x14ac:dyDescent="0.4">
      <c r="A1" s="321" t="s">
        <v>113</v>
      </c>
      <c r="B1" s="321"/>
      <c r="C1" s="321"/>
      <c r="D1" s="321"/>
      <c r="E1" s="138"/>
      <c r="F1" s="138"/>
      <c r="G1" s="138"/>
    </row>
    <row r="2" spans="1:7" ht="16.5" x14ac:dyDescent="0.35">
      <c r="A2" s="322" t="s">
        <v>98</v>
      </c>
      <c r="B2" s="322"/>
      <c r="C2" s="322"/>
      <c r="D2" s="322"/>
      <c r="E2" s="169"/>
      <c r="F2" s="169"/>
      <c r="G2" s="169"/>
    </row>
    <row r="4" spans="1:7" x14ac:dyDescent="0.2">
      <c r="A4" s="170" t="s">
        <v>99</v>
      </c>
      <c r="B4" s="170"/>
      <c r="C4" s="170"/>
      <c r="D4" s="170"/>
    </row>
    <row r="6" spans="1:7" ht="18" x14ac:dyDescent="0.2">
      <c r="A6" s="303" t="s">
        <v>118</v>
      </c>
      <c r="B6" s="304"/>
      <c r="C6" s="304"/>
      <c r="D6" s="305"/>
    </row>
    <row r="7" spans="1:7" x14ac:dyDescent="0.2">
      <c r="A7" s="196"/>
      <c r="B7" s="196"/>
    </row>
    <row r="8" spans="1:7" x14ac:dyDescent="0.2">
      <c r="A8" s="197" t="s">
        <v>128</v>
      </c>
      <c r="B8" s="198"/>
    </row>
    <row r="9" spans="1:7" x14ac:dyDescent="0.2">
      <c r="A9" s="356" t="s">
        <v>126</v>
      </c>
      <c r="B9" s="358" t="s">
        <v>65</v>
      </c>
      <c r="C9" s="359"/>
      <c r="D9" s="360" t="s">
        <v>129</v>
      </c>
    </row>
    <row r="10" spans="1:7" ht="25.5" x14ac:dyDescent="0.2">
      <c r="A10" s="357"/>
      <c r="B10" s="199" t="s">
        <v>130</v>
      </c>
      <c r="C10" s="199" t="s">
        <v>131</v>
      </c>
      <c r="D10" s="361"/>
    </row>
    <row r="11" spans="1:7" ht="20.100000000000001" customHeight="1" x14ac:dyDescent="0.2">
      <c r="A11" s="215">
        <f>B11+C11</f>
        <v>100</v>
      </c>
      <c r="B11" s="215">
        <v>100</v>
      </c>
      <c r="C11" s="217"/>
      <c r="D11" s="218" t="s">
        <v>141</v>
      </c>
    </row>
    <row r="12" spans="1:7" ht="20.100000000000001" customHeight="1" x14ac:dyDescent="0.2">
      <c r="A12" s="215">
        <f t="shared" ref="A12:A16" si="0">B12+C12</f>
        <v>270</v>
      </c>
      <c r="B12" s="215">
        <v>270</v>
      </c>
      <c r="C12" s="217"/>
      <c r="D12" s="218" t="s">
        <v>142</v>
      </c>
    </row>
    <row r="13" spans="1:7" ht="20.100000000000001" customHeight="1" x14ac:dyDescent="0.2">
      <c r="A13" s="215">
        <f t="shared" si="0"/>
        <v>200</v>
      </c>
      <c r="B13" s="215">
        <v>200</v>
      </c>
      <c r="C13" s="217"/>
      <c r="D13" s="218" t="s">
        <v>143</v>
      </c>
    </row>
    <row r="14" spans="1:7" ht="20.100000000000001" customHeight="1" x14ac:dyDescent="0.2">
      <c r="A14" s="215">
        <f t="shared" si="0"/>
        <v>50</v>
      </c>
      <c r="B14" s="215">
        <v>50</v>
      </c>
      <c r="C14" s="216"/>
      <c r="D14" s="224" t="s">
        <v>146</v>
      </c>
    </row>
    <row r="15" spans="1:7" ht="20.100000000000001" customHeight="1" x14ac:dyDescent="0.2">
      <c r="A15" s="215">
        <f t="shared" si="0"/>
        <v>100</v>
      </c>
      <c r="B15" s="219">
        <v>100</v>
      </c>
      <c r="C15" s="220"/>
      <c r="D15" s="221" t="s">
        <v>145</v>
      </c>
    </row>
    <row r="16" spans="1:7" ht="20.100000000000001" customHeight="1" x14ac:dyDescent="0.2">
      <c r="A16" s="215">
        <f t="shared" si="0"/>
        <v>150</v>
      </c>
      <c r="B16" s="226">
        <v>50</v>
      </c>
      <c r="C16" s="226">
        <v>100</v>
      </c>
      <c r="D16" s="218" t="s">
        <v>144</v>
      </c>
    </row>
    <row r="17" spans="1:4" ht="20.100000000000001" customHeight="1" x14ac:dyDescent="0.2">
      <c r="A17" s="200">
        <f t="shared" ref="A17:A21" si="1">B17+C17</f>
        <v>0</v>
      </c>
      <c r="B17" s="206"/>
      <c r="C17" s="206"/>
      <c r="D17" s="221"/>
    </row>
    <row r="18" spans="1:4" ht="20.100000000000001" customHeight="1" x14ac:dyDescent="0.2">
      <c r="A18" s="200">
        <f t="shared" si="1"/>
        <v>0</v>
      </c>
      <c r="B18" s="206"/>
      <c r="C18" s="206"/>
      <c r="D18" s="221"/>
    </row>
    <row r="19" spans="1:4" ht="20.100000000000001" customHeight="1" x14ac:dyDescent="0.2">
      <c r="A19" s="200">
        <f t="shared" si="1"/>
        <v>0</v>
      </c>
      <c r="B19" s="206"/>
      <c r="C19" s="206"/>
      <c r="D19" s="201"/>
    </row>
    <row r="20" spans="1:4" ht="20.100000000000001" customHeight="1" x14ac:dyDescent="0.2">
      <c r="A20" s="200">
        <f t="shared" si="1"/>
        <v>0</v>
      </c>
      <c r="B20" s="207"/>
      <c r="C20" s="208"/>
      <c r="D20" s="213"/>
    </row>
    <row r="21" spans="1:4" ht="20.100000000000001" customHeight="1" x14ac:dyDescent="0.2">
      <c r="A21" s="200">
        <f t="shared" si="1"/>
        <v>0</v>
      </c>
      <c r="B21" s="207"/>
      <c r="C21" s="208"/>
      <c r="D21" s="213"/>
    </row>
    <row r="22" spans="1:4" ht="20.100000000000001" customHeight="1" x14ac:dyDescent="0.2">
      <c r="A22" s="202">
        <f>SUM(A11:A21)</f>
        <v>870</v>
      </c>
      <c r="B22" s="210">
        <f>SUM(B11:B21)</f>
        <v>770</v>
      </c>
      <c r="C22" s="211">
        <f>SUM(C11:C21)</f>
        <v>100</v>
      </c>
      <c r="D22" s="214"/>
    </row>
  </sheetData>
  <mergeCells count="6">
    <mergeCell ref="A6:D6"/>
    <mergeCell ref="A9:A10"/>
    <mergeCell ref="B9:C9"/>
    <mergeCell ref="D9:D10"/>
    <mergeCell ref="A1:D1"/>
    <mergeCell ref="A2:D2"/>
  </mergeCells>
  <pageMargins left="0.7" right="0.7" top="0.78740157499999996" bottom="0.78740157499999996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G22"/>
  <sheetViews>
    <sheetView workbookViewId="0">
      <selection activeCell="H20" sqref="H20"/>
    </sheetView>
  </sheetViews>
  <sheetFormatPr defaultRowHeight="12.75" x14ac:dyDescent="0.2"/>
  <cols>
    <col min="1" max="3" width="14.28515625" customWidth="1"/>
    <col min="4" max="4" width="53" customWidth="1"/>
  </cols>
  <sheetData>
    <row r="1" spans="1:7" ht="19.5" x14ac:dyDescent="0.4">
      <c r="A1" s="321" t="s">
        <v>113</v>
      </c>
      <c r="B1" s="321"/>
      <c r="C1" s="321"/>
      <c r="D1" s="321"/>
      <c r="E1" s="138"/>
      <c r="F1" s="138"/>
      <c r="G1" s="138"/>
    </row>
    <row r="2" spans="1:7" ht="16.5" x14ac:dyDescent="0.35">
      <c r="A2" s="322" t="s">
        <v>98</v>
      </c>
      <c r="B2" s="322"/>
      <c r="C2" s="322"/>
      <c r="D2" s="322"/>
      <c r="E2" s="169"/>
      <c r="F2" s="169"/>
      <c r="G2" s="169"/>
    </row>
    <row r="4" spans="1:7" x14ac:dyDescent="0.2">
      <c r="A4" s="170" t="s">
        <v>124</v>
      </c>
      <c r="B4" s="170"/>
      <c r="C4" s="170"/>
      <c r="D4" s="170"/>
    </row>
    <row r="6" spans="1:7" ht="18" x14ac:dyDescent="0.2">
      <c r="A6" s="303" t="s">
        <v>118</v>
      </c>
      <c r="B6" s="304"/>
      <c r="C6" s="304"/>
      <c r="D6" s="305"/>
    </row>
    <row r="7" spans="1:7" x14ac:dyDescent="0.2">
      <c r="A7" s="196"/>
      <c r="B7" s="196"/>
    </row>
    <row r="8" spans="1:7" x14ac:dyDescent="0.2">
      <c r="A8" s="197" t="s">
        <v>128</v>
      </c>
      <c r="B8" s="198"/>
    </row>
    <row r="9" spans="1:7" x14ac:dyDescent="0.2">
      <c r="A9" s="356" t="s">
        <v>126</v>
      </c>
      <c r="B9" s="358" t="s">
        <v>65</v>
      </c>
      <c r="C9" s="359"/>
      <c r="D9" s="360" t="s">
        <v>129</v>
      </c>
    </row>
    <row r="10" spans="1:7" ht="25.5" x14ac:dyDescent="0.2">
      <c r="A10" s="357"/>
      <c r="B10" s="199" t="s">
        <v>130</v>
      </c>
      <c r="C10" s="199" t="s">
        <v>131</v>
      </c>
      <c r="D10" s="361"/>
    </row>
    <row r="11" spans="1:7" ht="20.100000000000001" customHeight="1" x14ac:dyDescent="0.2">
      <c r="A11" s="200">
        <f>B11+C11</f>
        <v>60</v>
      </c>
      <c r="B11" s="206">
        <v>60</v>
      </c>
      <c r="C11" s="206">
        <v>0</v>
      </c>
      <c r="D11" s="218" t="s">
        <v>149</v>
      </c>
    </row>
    <row r="12" spans="1:7" ht="20.100000000000001" customHeight="1" x14ac:dyDescent="0.2">
      <c r="A12" s="200">
        <f t="shared" ref="A12:A21" si="0">B12+C12</f>
        <v>0</v>
      </c>
      <c r="B12" s="206"/>
      <c r="C12" s="206"/>
      <c r="D12" s="201"/>
    </row>
    <row r="13" spans="1:7" ht="20.100000000000001" customHeight="1" x14ac:dyDescent="0.2">
      <c r="A13" s="200">
        <f t="shared" si="0"/>
        <v>0</v>
      </c>
      <c r="B13" s="206"/>
      <c r="C13" s="206"/>
      <c r="D13" s="201"/>
    </row>
    <row r="14" spans="1:7" ht="20.100000000000001" customHeight="1" x14ac:dyDescent="0.2">
      <c r="A14" s="200">
        <f t="shared" si="0"/>
        <v>0</v>
      </c>
      <c r="B14" s="206"/>
      <c r="C14" s="206"/>
      <c r="D14" s="201"/>
    </row>
    <row r="15" spans="1:7" ht="20.100000000000001" customHeight="1" x14ac:dyDescent="0.2">
      <c r="A15" s="200">
        <f t="shared" si="0"/>
        <v>0</v>
      </c>
      <c r="B15" s="206"/>
      <c r="C15" s="206"/>
      <c r="D15" s="201"/>
    </row>
    <row r="16" spans="1:7" ht="20.100000000000001" customHeight="1" x14ac:dyDescent="0.2">
      <c r="A16" s="200">
        <f t="shared" si="0"/>
        <v>0</v>
      </c>
      <c r="B16" s="206"/>
      <c r="C16" s="206"/>
      <c r="D16" s="201"/>
    </row>
    <row r="17" spans="1:4" ht="20.100000000000001" customHeight="1" x14ac:dyDescent="0.2">
      <c r="A17" s="200">
        <f t="shared" si="0"/>
        <v>0</v>
      </c>
      <c r="B17" s="206"/>
      <c r="C17" s="206"/>
      <c r="D17" s="201"/>
    </row>
    <row r="18" spans="1:4" ht="20.100000000000001" customHeight="1" x14ac:dyDescent="0.2">
      <c r="A18" s="200">
        <f t="shared" si="0"/>
        <v>0</v>
      </c>
      <c r="B18" s="206"/>
      <c r="C18" s="206"/>
      <c r="D18" s="201"/>
    </row>
    <row r="19" spans="1:4" ht="20.100000000000001" customHeight="1" x14ac:dyDescent="0.2">
      <c r="A19" s="200">
        <f t="shared" si="0"/>
        <v>0</v>
      </c>
      <c r="B19" s="206"/>
      <c r="C19" s="206"/>
      <c r="D19" s="201"/>
    </row>
    <row r="20" spans="1:4" ht="20.100000000000001" customHeight="1" x14ac:dyDescent="0.2">
      <c r="A20" s="200">
        <f t="shared" si="0"/>
        <v>0</v>
      </c>
      <c r="B20" s="207"/>
      <c r="C20" s="208"/>
      <c r="D20" s="213"/>
    </row>
    <row r="21" spans="1:4" ht="20.100000000000001" customHeight="1" x14ac:dyDescent="0.2">
      <c r="A21" s="200">
        <f t="shared" si="0"/>
        <v>0</v>
      </c>
      <c r="B21" s="207"/>
      <c r="C21" s="208"/>
      <c r="D21" s="213"/>
    </row>
    <row r="22" spans="1:4" ht="20.100000000000001" customHeight="1" x14ac:dyDescent="0.2">
      <c r="A22" s="202">
        <f>SUM(A11:A21)</f>
        <v>60</v>
      </c>
      <c r="B22" s="210">
        <f>SUM(B11:B21)</f>
        <v>60</v>
      </c>
      <c r="C22" s="211">
        <f>SUM(C11:C21)</f>
        <v>0</v>
      </c>
      <c r="D22" s="214"/>
    </row>
  </sheetData>
  <mergeCells count="6">
    <mergeCell ref="A6:D6"/>
    <mergeCell ref="A9:A10"/>
    <mergeCell ref="B9:C9"/>
    <mergeCell ref="D9:D10"/>
    <mergeCell ref="A1:D1"/>
    <mergeCell ref="A2:D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18</vt:i4>
      </vt:variant>
    </vt:vector>
  </HeadingPairs>
  <TitlesOfParts>
    <vt:vector size="18" baseType="lpstr">
      <vt:lpstr>zš celkem</vt:lpstr>
      <vt:lpstr> 1- podrobný rozpis Průchodní</vt:lpstr>
      <vt:lpstr>1-podrobný rozpis Nábřežní</vt:lpstr>
      <vt:lpstr>1-podrobný rozpis B.Němcové</vt:lpstr>
      <vt:lpstr>1 podrobný rozpis ŠJ</vt:lpstr>
      <vt:lpstr>2_souhrn PR</vt:lpstr>
      <vt:lpstr>2_souhrn NB</vt:lpstr>
      <vt:lpstr>2_souhrn BN</vt:lpstr>
      <vt:lpstr>2_souhrn ŠJ</vt:lpstr>
      <vt:lpstr>2_ souhrnZŠ</vt:lpstr>
      <vt:lpstr>3_investice PR</vt:lpstr>
      <vt:lpstr>3_investice_NB</vt:lpstr>
      <vt:lpstr>3_investice_BN</vt:lpstr>
      <vt:lpstr>3_investice ŠJ</vt:lpstr>
      <vt:lpstr>4_Opravy vybavení PR</vt:lpstr>
      <vt:lpstr>4_Opravy vybevení NB</vt:lpstr>
      <vt:lpstr>4_Opravy vybavení BN</vt:lpstr>
      <vt:lpstr>4_Opravy vybavení ŠJ</vt:lpstr>
    </vt:vector>
  </TitlesOfParts>
  <Company>OkÚ Jeseník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Peitlová Iva</dc:creator>
  <cp:lastModifiedBy>Frenclová Lenka</cp:lastModifiedBy>
  <cp:lastPrinted>2024-12-27T11:59:46Z</cp:lastPrinted>
  <dcterms:created xsi:type="dcterms:W3CDTF">2003-10-20T11:56:42Z</dcterms:created>
  <dcterms:modified xsi:type="dcterms:W3CDTF">2024-12-27T12:01:17Z</dcterms:modified>
</cp:coreProperties>
</file>